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3250" windowHeight="13170" tabRatio="596" activeTab="6"/>
  </bookViews>
  <sheets>
    <sheet name="300-1" sheetId="1" r:id="rId1"/>
    <sheet name="200-1" sheetId="2" r:id="rId2"/>
    <sheet name="210-1" sheetId="3" r:id="rId3"/>
    <sheet name="220-1" sheetId="4" r:id="rId4"/>
    <sheet name="100-1" sheetId="5" r:id="rId5"/>
    <sheet name="110-1" sheetId="6" r:id="rId6"/>
    <sheet name="120" sheetId="7" r:id="rId7"/>
  </sheets>
  <definedNames/>
  <calcPr fullCalcOnLoad="1"/>
</workbook>
</file>

<file path=xl/sharedStrings.xml><?xml version="1.0" encoding="utf-8"?>
<sst xmlns="http://schemas.openxmlformats.org/spreadsheetml/2006/main" count="261" uniqueCount="55">
  <si>
    <t>moins 25ans (min.)</t>
  </si>
  <si>
    <t>moins 35 ans(5ANS)</t>
  </si>
  <si>
    <t>moins 45 ans(15ans)</t>
  </si>
  <si>
    <t>de 45 à 50 compris (20ans)</t>
  </si>
  <si>
    <t>EUR</t>
  </si>
  <si>
    <t>TOTAL</t>
  </si>
  <si>
    <t>Janvier</t>
  </si>
  <si>
    <t>Février</t>
  </si>
  <si>
    <t>Mars</t>
  </si>
  <si>
    <t>Avril</t>
  </si>
  <si>
    <t xml:space="preserve">Mai </t>
  </si>
  <si>
    <t>Juin</t>
  </si>
  <si>
    <t>Juillet</t>
  </si>
  <si>
    <t>Août</t>
  </si>
  <si>
    <t>Septembre</t>
  </si>
  <si>
    <t>Octobre</t>
  </si>
  <si>
    <t>Novembre</t>
  </si>
  <si>
    <t>Décembre</t>
  </si>
  <si>
    <t>P. Vacances</t>
  </si>
  <si>
    <t>P. Fin année</t>
  </si>
  <si>
    <t>de 45 à 50ans compris(20ANS)</t>
  </si>
  <si>
    <t>prime fin d'an</t>
  </si>
  <si>
    <t>45 à 50 ans compris(20ANS)</t>
  </si>
  <si>
    <t>moins 50ancien décret(23ans d'ancien)+ 50 ans</t>
  </si>
  <si>
    <t>ONSS</t>
  </si>
  <si>
    <t>1er ASSISTANT</t>
  </si>
  <si>
    <t>45 à 50ans Compris(20ANS)</t>
  </si>
  <si>
    <t>plus 50 ansmaximum(31ANS)</t>
  </si>
  <si>
    <t>moins de 45 ans(15ans)</t>
  </si>
  <si>
    <t>de 45 à 50 ans compris(20ANS)</t>
  </si>
  <si>
    <t>plus de 50 ansmaximum(31ANS)</t>
  </si>
  <si>
    <t>moins 50ancien décret(25ans d'ancienneté)</t>
  </si>
  <si>
    <t>prévision</t>
  </si>
  <si>
    <t>moins 50 ancien décret(25ans d'ancienneté)</t>
  </si>
  <si>
    <t>Prime fin d'année :</t>
  </si>
  <si>
    <t xml:space="preserve"> </t>
  </si>
  <si>
    <t>Pécule de vacances</t>
  </si>
  <si>
    <t>92 %  du mois de mars</t>
  </si>
  <si>
    <t>index</t>
  </si>
  <si>
    <t xml:space="preserve"> + 50 ans maximum(31ANS)</t>
  </si>
  <si>
    <t>moins 50 ans ancien décret(25ans d'ancienneté)</t>
  </si>
  <si>
    <r>
      <t xml:space="preserve">727,44 + </t>
    </r>
    <r>
      <rPr>
        <sz val="10"/>
        <rFont val="Arial"/>
        <family val="0"/>
      </rPr>
      <t>2,5% d'octobre x 12</t>
    </r>
  </si>
  <si>
    <t>(23ans d'ancien)+ 50 ans</t>
  </si>
  <si>
    <t>(29 ans)+ 50 ans</t>
  </si>
  <si>
    <t>1er octobre 2018 - Indexation</t>
  </si>
  <si>
    <t xml:space="preserve">2018 Adjoint  300/1 au sein du centre sportif </t>
  </si>
  <si>
    <t>Nouveaux barèmes au 1er juillet 2018</t>
  </si>
  <si>
    <t>+L(-12)C*0,92</t>
  </si>
  <si>
    <t>727,44+(0,025*L(-6)C)*12</t>
  </si>
  <si>
    <t>2018 ASSISTANT ECHELLE 200/1 pendant les trois premières années de prestations au sein du centre</t>
  </si>
  <si>
    <t>2018 ASSISTANT PRINCIPAL ECHELLE 210/1 de la 4ème à la 9ème année de prestations au sein du centre sportif</t>
  </si>
  <si>
    <t xml:space="preserve">2018 ASSISTANT ECHELLE 220/1 à partir de la 10ème année de prestations au sein du centre sportif  </t>
  </si>
  <si>
    <t xml:space="preserve">2018 ATTACHE PRINCIPAL ECHELLE 110/1 de la 4ème à la 9ème année de prestations au sein du centre sportif </t>
  </si>
  <si>
    <t>2018 ATTACHE ECHELLE 100/1 pendant les 3 premières années de prestations au sein du centre  sportif</t>
  </si>
  <si>
    <t>2018 DIRECTEUR ECHELLE 120/1 à partir de la 10ème année de prestations au sein du centre sportif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</si>
</sst>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Û&quot;;\-#,##0\ &quot;Û&quot;"/>
    <numFmt numFmtId="165" formatCode="#,##0\ &quot;Û&quot;;[Red]\-#,##0\ &quot;Û&quot;"/>
    <numFmt numFmtId="166" formatCode="#,##0.00\ &quot;Û&quot;;\-#,##0.00\ &quot;Û&quot;"/>
    <numFmt numFmtId="167" formatCode="#,##0.00\ &quot;Û&quot;;[Red]\-#,##0.00\ &quot;Û&quot;"/>
    <numFmt numFmtId="168" formatCode="_-* #,##0\ &quot;Û&quot;_-;\-* #,##0\ &quot;Û&quot;_-;_-* &quot;-&quot;\ &quot;Û&quot;_-;_-@_-"/>
    <numFmt numFmtId="169" formatCode="_-* #,##0\ _Û_-;\-* #,##0\ _Û_-;_-* &quot;-&quot;\ _Û_-;_-@_-"/>
    <numFmt numFmtId="170" formatCode="_-* #,##0.00\ &quot;Û&quot;_-;\-* #,##0.00\ &quot;Û&quot;_-;_-* &quot;-&quot;??\ &quot;Û&quot;_-;_-@_-"/>
    <numFmt numFmtId="171" formatCode="_-* #,##0.00\ _Û_-;\-* #,##0.00\ _Û_-;_-* &quot;-&quot;??\ _Û_-;_-@_-"/>
    <numFmt numFmtId="172" formatCode="_-* #,##0.00\ _F_B_-;\-* #,##0.00\ _F_B_-;_-* &quot;-&quot;??\ _F_B_-;_-@_-"/>
    <numFmt numFmtId="173" formatCode="0.0000"/>
    <numFmt numFmtId="174" formatCode="#,##0.0000"/>
    <numFmt numFmtId="175" formatCode="_-* #,##0.0000\ _F_B_-;\-* #,##0.0000\ _F_B_-;_-* &quot;-&quot;??\ _F_B_-;_-@_-"/>
    <numFmt numFmtId="176" formatCode="[$-80C]dddd\ d\ mmmm\ yyyy"/>
    <numFmt numFmtId="177" formatCode="&quot;Vrai&quot;;&quot;Vrai&quot;;&quot;Faux&quot;"/>
    <numFmt numFmtId="178" formatCode="&quot;Actif&quot;;&quot;Actif&quot;;&quot;Inactif&quot;"/>
    <numFmt numFmtId="179" formatCode="[$€-2]\ #,##0.00_);[Red]\([$€-2]\ #,##0.00\)"/>
  </numFmts>
  <fonts count="48">
    <font>
      <sz val="10"/>
      <name val="Arial"/>
      <family val="0"/>
    </font>
    <font>
      <sz val="12"/>
      <color indexed="8"/>
      <name val="Calibri"/>
      <family val="2"/>
    </font>
    <font>
      <b/>
      <sz val="11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17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u val="single"/>
      <sz val="10"/>
      <color indexed="15"/>
      <name val="Arial"/>
      <family val="2"/>
    </font>
    <font>
      <u val="single"/>
      <sz val="10"/>
      <color indexed="30"/>
      <name val="Arial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sz val="12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2"/>
      <color theme="1"/>
      <name val="Calibri"/>
      <family val="2"/>
    </font>
    <font>
      <sz val="10"/>
      <color rgb="FFFF0000"/>
      <name val="Arial"/>
      <family val="2"/>
    </font>
  </fonts>
  <fills count="2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4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3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4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8" fillId="0" borderId="0" applyNumberFormat="0" applyFill="0" applyBorder="0" applyAlignment="0" applyProtection="0"/>
    <xf numFmtId="0" fontId="24" fillId="3" borderId="1" applyNumberFormat="0" applyAlignment="0" applyProtection="0"/>
    <xf numFmtId="0" fontId="17" fillId="0" borderId="2" applyNumberFormat="0" applyFill="0" applyAlignment="0" applyProtection="0"/>
    <xf numFmtId="0" fontId="0" fillId="16" borderId="3" applyNumberFormat="0" applyFont="0" applyAlignment="0" applyProtection="0"/>
    <xf numFmtId="0" fontId="16" fillId="3" borderId="4" applyNumberFormat="0" applyAlignment="0" applyProtection="0"/>
    <xf numFmtId="0" fontId="39" fillId="17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18" borderId="0" applyNumberFormat="0" applyBorder="0" applyAlignment="0" applyProtection="0"/>
    <xf numFmtId="9" fontId="0" fillId="0" borderId="0" applyFont="0" applyFill="0" applyBorder="0" applyAlignment="0" applyProtection="0"/>
    <xf numFmtId="0" fontId="43" fillId="19" borderId="0" applyNumberFormat="0" applyBorder="0" applyAlignment="0" applyProtection="0"/>
    <xf numFmtId="0" fontId="44" fillId="3" borderId="5" applyNumberFormat="0" applyAlignment="0" applyProtection="0"/>
    <xf numFmtId="0" fontId="45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18" fillId="20" borderId="10" applyNumberFormat="0" applyAlignment="0" applyProtection="0"/>
  </cellStyleXfs>
  <cellXfs count="175">
    <xf numFmtId="0" fontId="0" fillId="0" borderId="0" xfId="0" applyAlignment="1">
      <alignment/>
    </xf>
    <xf numFmtId="172" fontId="6" fillId="8" borderId="11" xfId="47" applyFont="1" applyFill="1" applyBorder="1" applyAlignment="1">
      <alignment/>
    </xf>
    <xf numFmtId="172" fontId="3" fillId="8" borderId="11" xfId="47" applyFont="1" applyFill="1" applyBorder="1" applyAlignment="1">
      <alignment horizontal="center"/>
    </xf>
    <xf numFmtId="172" fontId="6" fillId="8" borderId="12" xfId="47" applyFont="1" applyFill="1" applyBorder="1" applyAlignment="1">
      <alignment/>
    </xf>
    <xf numFmtId="172" fontId="6" fillId="8" borderId="13" xfId="47" applyFont="1" applyFill="1" applyBorder="1" applyAlignment="1">
      <alignment/>
    </xf>
    <xf numFmtId="172" fontId="6" fillId="8" borderId="14" xfId="47" applyFont="1" applyFill="1" applyBorder="1" applyAlignment="1">
      <alignment/>
    </xf>
    <xf numFmtId="172" fontId="0" fillId="8" borderId="11" xfId="47" applyFill="1" applyBorder="1" applyAlignment="1">
      <alignment/>
    </xf>
    <xf numFmtId="172" fontId="0" fillId="8" borderId="13" xfId="47" applyFill="1" applyBorder="1" applyAlignment="1">
      <alignment/>
    </xf>
    <xf numFmtId="172" fontId="0" fillId="8" borderId="12" xfId="47" applyFill="1" applyBorder="1" applyAlignment="1">
      <alignment/>
    </xf>
    <xf numFmtId="172" fontId="6" fillId="7" borderId="13" xfId="47" applyFont="1" applyFill="1" applyBorder="1" applyAlignment="1">
      <alignment/>
    </xf>
    <xf numFmtId="172" fontId="6" fillId="21" borderId="11" xfId="47" applyFont="1" applyFill="1" applyBorder="1" applyAlignment="1">
      <alignment/>
    </xf>
    <xf numFmtId="172" fontId="6" fillId="21" borderId="13" xfId="47" applyFont="1" applyFill="1" applyBorder="1" applyAlignment="1">
      <alignment/>
    </xf>
    <xf numFmtId="172" fontId="6" fillId="21" borderId="14" xfId="47" applyFont="1" applyFill="1" applyBorder="1" applyAlignment="1">
      <alignment/>
    </xf>
    <xf numFmtId="172" fontId="6" fillId="21" borderId="12" xfId="47" applyFont="1" applyFill="1" applyBorder="1" applyAlignment="1">
      <alignment/>
    </xf>
    <xf numFmtId="172" fontId="3" fillId="21" borderId="11" xfId="47" applyFont="1" applyFill="1" applyBorder="1" applyAlignment="1">
      <alignment horizontal="center"/>
    </xf>
    <xf numFmtId="172" fontId="0" fillId="21" borderId="11" xfId="47" applyFill="1" applyBorder="1" applyAlignment="1">
      <alignment/>
    </xf>
    <xf numFmtId="172" fontId="0" fillId="21" borderId="13" xfId="47" applyFill="1" applyBorder="1" applyAlignment="1">
      <alignment/>
    </xf>
    <xf numFmtId="172" fontId="0" fillId="21" borderId="15" xfId="47" applyFill="1" applyBorder="1" applyAlignment="1">
      <alignment/>
    </xf>
    <xf numFmtId="172" fontId="0" fillId="21" borderId="12" xfId="47" applyFill="1" applyBorder="1" applyAlignment="1">
      <alignment/>
    </xf>
    <xf numFmtId="172" fontId="6" fillId="7" borderId="11" xfId="47" applyFont="1" applyFill="1" applyBorder="1" applyAlignment="1">
      <alignment/>
    </xf>
    <xf numFmtId="172" fontId="6" fillId="7" borderId="14" xfId="47" applyFont="1" applyFill="1" applyBorder="1" applyAlignment="1">
      <alignment/>
    </xf>
    <xf numFmtId="172" fontId="6" fillId="7" borderId="12" xfId="47" applyFont="1" applyFill="1" applyBorder="1" applyAlignment="1">
      <alignment/>
    </xf>
    <xf numFmtId="172" fontId="3" fillId="7" borderId="11" xfId="47" applyFont="1" applyFill="1" applyBorder="1" applyAlignment="1">
      <alignment horizontal="center"/>
    </xf>
    <xf numFmtId="172" fontId="0" fillId="7" borderId="11" xfId="47" applyFont="1" applyFill="1" applyBorder="1" applyAlignment="1">
      <alignment/>
    </xf>
    <xf numFmtId="172" fontId="0" fillId="7" borderId="13" xfId="47" applyFont="1" applyFill="1" applyBorder="1" applyAlignment="1">
      <alignment/>
    </xf>
    <xf numFmtId="172" fontId="0" fillId="7" borderId="15" xfId="47" applyFont="1" applyFill="1" applyBorder="1" applyAlignment="1">
      <alignment/>
    </xf>
    <xf numFmtId="172" fontId="0" fillId="7" borderId="12" xfId="47" applyFont="1" applyFill="1" applyBorder="1" applyAlignment="1">
      <alignment/>
    </xf>
    <xf numFmtId="172" fontId="2" fillId="0" borderId="11" xfId="47" applyFont="1" applyBorder="1" applyAlignment="1">
      <alignment horizontal="center"/>
    </xf>
    <xf numFmtId="172" fontId="2" fillId="0" borderId="16" xfId="47" applyFont="1" applyBorder="1" applyAlignment="1">
      <alignment/>
    </xf>
    <xf numFmtId="172" fontId="0" fillId="0" borderId="11" xfId="47" applyFont="1" applyBorder="1" applyAlignment="1">
      <alignment/>
    </xf>
    <xf numFmtId="172" fontId="0" fillId="0" borderId="15" xfId="47" applyFont="1" applyBorder="1" applyAlignment="1">
      <alignment/>
    </xf>
    <xf numFmtId="172" fontId="0" fillId="0" borderId="12" xfId="47" applyFont="1" applyBorder="1" applyAlignment="1">
      <alignment/>
    </xf>
    <xf numFmtId="172" fontId="0" fillId="0" borderId="13" xfId="47" applyFont="1" applyBorder="1" applyAlignment="1">
      <alignment/>
    </xf>
    <xf numFmtId="172" fontId="0" fillId="0" borderId="11" xfId="47" applyFont="1" applyBorder="1" applyAlignment="1">
      <alignment/>
    </xf>
    <xf numFmtId="172" fontId="6" fillId="0" borderId="11" xfId="47" applyFont="1" applyBorder="1" applyAlignment="1">
      <alignment/>
    </xf>
    <xf numFmtId="172" fontId="0" fillId="0" borderId="0" xfId="47" applyFont="1" applyAlignment="1">
      <alignment/>
    </xf>
    <xf numFmtId="172" fontId="0" fillId="0" borderId="11" xfId="47" applyBorder="1" applyAlignment="1">
      <alignment/>
    </xf>
    <xf numFmtId="172" fontId="8" fillId="0" borderId="0" xfId="47" applyFont="1" applyAlignment="1">
      <alignment/>
    </xf>
    <xf numFmtId="172" fontId="2" fillId="0" borderId="16" xfId="47" applyFont="1" applyBorder="1" applyAlignment="1">
      <alignment horizontal="center"/>
    </xf>
    <xf numFmtId="172" fontId="2" fillId="7" borderId="11" xfId="47" applyFont="1" applyFill="1" applyBorder="1" applyAlignment="1">
      <alignment horizontal="center"/>
    </xf>
    <xf numFmtId="172" fontId="3" fillId="0" borderId="11" xfId="47" applyFont="1" applyBorder="1" applyAlignment="1">
      <alignment horizontal="center"/>
    </xf>
    <xf numFmtId="172" fontId="7" fillId="0" borderId="11" xfId="47" applyFont="1" applyBorder="1" applyAlignment="1">
      <alignment horizontal="center"/>
    </xf>
    <xf numFmtId="172" fontId="0" fillId="0" borderId="16" xfId="47" applyFont="1" applyBorder="1" applyAlignment="1">
      <alignment/>
    </xf>
    <xf numFmtId="172" fontId="0" fillId="7" borderId="11" xfId="47" applyFont="1" applyFill="1" applyBorder="1" applyAlignment="1">
      <alignment/>
    </xf>
    <xf numFmtId="172" fontId="8" fillId="0" borderId="11" xfId="47" applyFont="1" applyBorder="1" applyAlignment="1">
      <alignment/>
    </xf>
    <xf numFmtId="172" fontId="4" fillId="0" borderId="15" xfId="47" applyFont="1" applyBorder="1" applyAlignment="1">
      <alignment/>
    </xf>
    <xf numFmtId="172" fontId="9" fillId="7" borderId="15" xfId="47" applyFont="1" applyFill="1" applyBorder="1" applyAlignment="1">
      <alignment/>
    </xf>
    <xf numFmtId="172" fontId="0" fillId="7" borderId="12" xfId="47" applyFont="1" applyFill="1" applyBorder="1" applyAlignment="1">
      <alignment/>
    </xf>
    <xf numFmtId="172" fontId="8" fillId="0" borderId="12" xfId="47" applyFont="1" applyBorder="1" applyAlignment="1">
      <alignment/>
    </xf>
    <xf numFmtId="172" fontId="0" fillId="0" borderId="16" xfId="47" applyBorder="1" applyAlignment="1">
      <alignment/>
    </xf>
    <xf numFmtId="172" fontId="5" fillId="0" borderId="11" xfId="47" applyFont="1" applyBorder="1" applyAlignment="1">
      <alignment/>
    </xf>
    <xf numFmtId="172" fontId="6" fillId="0" borderId="0" xfId="47" applyFont="1" applyAlignment="1">
      <alignment/>
    </xf>
    <xf numFmtId="172" fontId="0" fillId="7" borderId="14" xfId="47" applyFont="1" applyFill="1" applyBorder="1" applyAlignment="1">
      <alignment/>
    </xf>
    <xf numFmtId="172" fontId="7" fillId="7" borderId="16" xfId="47" applyFont="1" applyFill="1" applyBorder="1" applyAlignment="1">
      <alignment/>
    </xf>
    <xf numFmtId="172" fontId="8" fillId="7" borderId="16" xfId="47" applyFont="1" applyFill="1" applyBorder="1" applyAlignment="1">
      <alignment/>
    </xf>
    <xf numFmtId="172" fontId="0" fillId="0" borderId="0" xfId="47" applyAlignment="1">
      <alignment/>
    </xf>
    <xf numFmtId="172" fontId="2" fillId="8" borderId="11" xfId="47" applyFont="1" applyFill="1" applyBorder="1" applyAlignment="1">
      <alignment horizontal="center"/>
    </xf>
    <xf numFmtId="172" fontId="0" fillId="0" borderId="13" xfId="47" applyBorder="1" applyAlignment="1">
      <alignment/>
    </xf>
    <xf numFmtId="172" fontId="0" fillId="0" borderId="15" xfId="47" applyBorder="1" applyAlignment="1">
      <alignment/>
    </xf>
    <xf numFmtId="172" fontId="0" fillId="0" borderId="12" xfId="47" applyFont="1" applyBorder="1" applyAlignment="1">
      <alignment/>
    </xf>
    <xf numFmtId="172" fontId="0" fillId="0" borderId="12" xfId="47" applyBorder="1" applyAlignment="1">
      <alignment/>
    </xf>
    <xf numFmtId="172" fontId="0" fillId="0" borderId="13" xfId="47" applyFont="1" applyBorder="1" applyAlignment="1">
      <alignment/>
    </xf>
    <xf numFmtId="172" fontId="9" fillId="8" borderId="15" xfId="47" applyFont="1" applyFill="1" applyBorder="1" applyAlignment="1">
      <alignment/>
    </xf>
    <xf numFmtId="172" fontId="7" fillId="8" borderId="16" xfId="47" applyFont="1" applyFill="1" applyBorder="1" applyAlignment="1">
      <alignment/>
    </xf>
    <xf numFmtId="172" fontId="8" fillId="8" borderId="16" xfId="47" applyFont="1" applyFill="1" applyBorder="1" applyAlignment="1">
      <alignment/>
    </xf>
    <xf numFmtId="172" fontId="6" fillId="8" borderId="15" xfId="47" applyFont="1" applyFill="1" applyBorder="1" applyAlignment="1">
      <alignment/>
    </xf>
    <xf numFmtId="172" fontId="2" fillId="21" borderId="11" xfId="47" applyFont="1" applyFill="1" applyBorder="1" applyAlignment="1">
      <alignment horizontal="center"/>
    </xf>
    <xf numFmtId="172" fontId="9" fillId="21" borderId="15" xfId="47" applyFont="1" applyFill="1" applyBorder="1" applyAlignment="1">
      <alignment/>
    </xf>
    <xf numFmtId="172" fontId="12" fillId="0" borderId="0" xfId="47" applyFont="1" applyAlignment="1">
      <alignment/>
    </xf>
    <xf numFmtId="172" fontId="13" fillId="21" borderId="11" xfId="47" applyFont="1" applyFill="1" applyBorder="1" applyAlignment="1">
      <alignment horizontal="center"/>
    </xf>
    <xf numFmtId="172" fontId="14" fillId="21" borderId="11" xfId="47" applyFont="1" applyFill="1" applyBorder="1" applyAlignment="1">
      <alignment horizontal="center"/>
    </xf>
    <xf numFmtId="172" fontId="0" fillId="21" borderId="11" xfId="47" applyFont="1" applyFill="1" applyBorder="1" applyAlignment="1">
      <alignment/>
    </xf>
    <xf numFmtId="172" fontId="6" fillId="21" borderId="15" xfId="47" applyFont="1" applyFill="1" applyBorder="1" applyAlignment="1">
      <alignment/>
    </xf>
    <xf numFmtId="172" fontId="7" fillId="21" borderId="16" xfId="47" applyFont="1" applyFill="1" applyBorder="1" applyAlignment="1">
      <alignment/>
    </xf>
    <xf numFmtId="172" fontId="3" fillId="19" borderId="11" xfId="47" applyFont="1" applyFill="1" applyBorder="1" applyAlignment="1">
      <alignment horizontal="center"/>
    </xf>
    <xf numFmtId="172" fontId="2" fillId="19" borderId="11" xfId="47" applyFont="1" applyFill="1" applyBorder="1" applyAlignment="1">
      <alignment horizontal="center"/>
    </xf>
    <xf numFmtId="172" fontId="0" fillId="19" borderId="11" xfId="47" applyFill="1" applyBorder="1" applyAlignment="1">
      <alignment/>
    </xf>
    <xf numFmtId="172" fontId="6" fillId="19" borderId="11" xfId="47" applyFont="1" applyFill="1" applyBorder="1" applyAlignment="1">
      <alignment/>
    </xf>
    <xf numFmtId="172" fontId="6" fillId="19" borderId="13" xfId="47" applyFont="1" applyFill="1" applyBorder="1" applyAlignment="1">
      <alignment/>
    </xf>
    <xf numFmtId="172" fontId="9" fillId="19" borderId="15" xfId="47" applyFont="1" applyFill="1" applyBorder="1" applyAlignment="1">
      <alignment/>
    </xf>
    <xf numFmtId="172" fontId="0" fillId="19" borderId="12" xfId="47" applyFill="1" applyBorder="1" applyAlignment="1">
      <alignment/>
    </xf>
    <xf numFmtId="172" fontId="0" fillId="19" borderId="13" xfId="47" applyFill="1" applyBorder="1" applyAlignment="1">
      <alignment/>
    </xf>
    <xf numFmtId="172" fontId="6" fillId="19" borderId="14" xfId="47" applyFont="1" applyFill="1" applyBorder="1" applyAlignment="1">
      <alignment/>
    </xf>
    <xf numFmtId="172" fontId="6" fillId="19" borderId="12" xfId="47" applyFont="1" applyFill="1" applyBorder="1" applyAlignment="1">
      <alignment/>
    </xf>
    <xf numFmtId="172" fontId="6" fillId="19" borderId="15" xfId="47" applyFont="1" applyFill="1" applyBorder="1" applyAlignment="1">
      <alignment/>
    </xf>
    <xf numFmtId="172" fontId="7" fillId="19" borderId="16" xfId="47" applyFont="1" applyFill="1" applyBorder="1" applyAlignment="1">
      <alignment/>
    </xf>
    <xf numFmtId="172" fontId="3" fillId="6" borderId="11" xfId="47" applyFont="1" applyFill="1" applyBorder="1" applyAlignment="1">
      <alignment horizontal="center"/>
    </xf>
    <xf numFmtId="172" fontId="2" fillId="6" borderId="11" xfId="47" applyFont="1" applyFill="1" applyBorder="1" applyAlignment="1">
      <alignment horizontal="center"/>
    </xf>
    <xf numFmtId="172" fontId="0" fillId="6" borderId="11" xfId="47" applyFill="1" applyBorder="1" applyAlignment="1">
      <alignment/>
    </xf>
    <xf numFmtId="172" fontId="6" fillId="6" borderId="11" xfId="47" applyFont="1" applyFill="1" applyBorder="1" applyAlignment="1">
      <alignment/>
    </xf>
    <xf numFmtId="172" fontId="6" fillId="6" borderId="13" xfId="47" applyFont="1" applyFill="1" applyBorder="1" applyAlignment="1">
      <alignment/>
    </xf>
    <xf numFmtId="172" fontId="9" fillId="6" borderId="15" xfId="47" applyFont="1" applyFill="1" applyBorder="1" applyAlignment="1">
      <alignment/>
    </xf>
    <xf numFmtId="172" fontId="0" fillId="6" borderId="12" xfId="47" applyFill="1" applyBorder="1" applyAlignment="1">
      <alignment/>
    </xf>
    <xf numFmtId="172" fontId="0" fillId="6" borderId="13" xfId="47" applyFill="1" applyBorder="1" applyAlignment="1">
      <alignment/>
    </xf>
    <xf numFmtId="172" fontId="6" fillId="6" borderId="14" xfId="47" applyFont="1" applyFill="1" applyBorder="1" applyAlignment="1">
      <alignment/>
    </xf>
    <xf numFmtId="172" fontId="6" fillId="6" borderId="12" xfId="47" applyFont="1" applyFill="1" applyBorder="1" applyAlignment="1">
      <alignment/>
    </xf>
    <xf numFmtId="172" fontId="0" fillId="6" borderId="14" xfId="47" applyFill="1" applyBorder="1" applyAlignment="1">
      <alignment/>
    </xf>
    <xf numFmtId="172" fontId="0" fillId="6" borderId="15" xfId="47" applyFill="1" applyBorder="1" applyAlignment="1">
      <alignment/>
    </xf>
    <xf numFmtId="172" fontId="7" fillId="6" borderId="16" xfId="47" applyFont="1" applyFill="1" applyBorder="1" applyAlignment="1">
      <alignment/>
    </xf>
    <xf numFmtId="172" fontId="8" fillId="6" borderId="16" xfId="47" applyFont="1" applyFill="1" applyBorder="1" applyAlignment="1">
      <alignment/>
    </xf>
    <xf numFmtId="0" fontId="0" fillId="0" borderId="0" xfId="47" applyNumberFormat="1" applyFont="1" applyAlignment="1">
      <alignment horizontal="center"/>
    </xf>
    <xf numFmtId="172" fontId="0" fillId="0" borderId="13" xfId="47" applyFont="1" applyBorder="1" applyAlignment="1">
      <alignment/>
    </xf>
    <xf numFmtId="172" fontId="0" fillId="0" borderId="15" xfId="47" applyFont="1" applyBorder="1" applyAlignment="1">
      <alignment/>
    </xf>
    <xf numFmtId="172" fontId="0" fillId="0" borderId="12" xfId="47" applyFont="1" applyBorder="1" applyAlignment="1">
      <alignment/>
    </xf>
    <xf numFmtId="172" fontId="0" fillId="6" borderId="16" xfId="47" applyFont="1" applyFill="1" applyBorder="1" applyAlignment="1">
      <alignment/>
    </xf>
    <xf numFmtId="172" fontId="0" fillId="6" borderId="17" xfId="47" applyFont="1" applyFill="1" applyBorder="1" applyAlignment="1">
      <alignment/>
    </xf>
    <xf numFmtId="172" fontId="0" fillId="6" borderId="18" xfId="47" applyFont="1" applyFill="1" applyBorder="1" applyAlignment="1">
      <alignment/>
    </xf>
    <xf numFmtId="172" fontId="0" fillId="6" borderId="19" xfId="47" applyFont="1" applyFill="1" applyBorder="1" applyAlignment="1">
      <alignment/>
    </xf>
    <xf numFmtId="172" fontId="6" fillId="6" borderId="16" xfId="47" applyFont="1" applyFill="1" applyBorder="1" applyAlignment="1">
      <alignment/>
    </xf>
    <xf numFmtId="172" fontId="0" fillId="0" borderId="0" xfId="47" applyFont="1" applyAlignment="1">
      <alignment/>
    </xf>
    <xf numFmtId="174" fontId="0" fillId="0" borderId="0" xfId="47" applyNumberFormat="1" applyAlignment="1">
      <alignment/>
    </xf>
    <xf numFmtId="172" fontId="0" fillId="0" borderId="11" xfId="47" applyFont="1" applyBorder="1" applyAlignment="1">
      <alignment/>
    </xf>
    <xf numFmtId="172" fontId="3" fillId="17" borderId="11" xfId="47" applyFont="1" applyFill="1" applyBorder="1" applyAlignment="1">
      <alignment horizontal="center"/>
    </xf>
    <xf numFmtId="172" fontId="2" fillId="17" borderId="11" xfId="47" applyFont="1" applyFill="1" applyBorder="1" applyAlignment="1">
      <alignment horizontal="center"/>
    </xf>
    <xf numFmtId="172" fontId="6" fillId="17" borderId="11" xfId="47" applyFont="1" applyFill="1" applyBorder="1" applyAlignment="1">
      <alignment/>
    </xf>
    <xf numFmtId="172" fontId="6" fillId="17" borderId="13" xfId="47" applyFont="1" applyFill="1" applyBorder="1" applyAlignment="1">
      <alignment/>
    </xf>
    <xf numFmtId="172" fontId="6" fillId="17" borderId="14" xfId="47" applyFont="1" applyFill="1" applyBorder="1" applyAlignment="1">
      <alignment/>
    </xf>
    <xf numFmtId="172" fontId="6" fillId="17" borderId="12" xfId="47" applyFont="1" applyFill="1" applyBorder="1" applyAlignment="1">
      <alignment/>
    </xf>
    <xf numFmtId="172" fontId="6" fillId="17" borderId="15" xfId="47" applyFont="1" applyFill="1" applyBorder="1" applyAlignment="1">
      <alignment/>
    </xf>
    <xf numFmtId="172" fontId="7" fillId="17" borderId="16" xfId="47" applyFont="1" applyFill="1" applyBorder="1" applyAlignment="1">
      <alignment/>
    </xf>
    <xf numFmtId="172" fontId="0" fillId="17" borderId="11" xfId="47" applyFill="1" applyBorder="1" applyAlignment="1">
      <alignment/>
    </xf>
    <xf numFmtId="172" fontId="9" fillId="17" borderId="15" xfId="47" applyFont="1" applyFill="1" applyBorder="1" applyAlignment="1">
      <alignment/>
    </xf>
    <xf numFmtId="172" fontId="0" fillId="17" borderId="12" xfId="47" applyFill="1" applyBorder="1" applyAlignment="1">
      <alignment/>
    </xf>
    <xf numFmtId="172" fontId="0" fillId="17" borderId="13" xfId="47" applyFill="1" applyBorder="1" applyAlignment="1">
      <alignment/>
    </xf>
    <xf numFmtId="172" fontId="0" fillId="0" borderId="0" xfId="47" applyFont="1" applyAlignment="1">
      <alignment/>
    </xf>
    <xf numFmtId="172" fontId="6" fillId="0" borderId="0" xfId="47" applyFont="1" applyAlignment="1">
      <alignment/>
    </xf>
    <xf numFmtId="172" fontId="11" fillId="0" borderId="0" xfId="47" applyFont="1" applyAlignment="1">
      <alignment horizontal="left"/>
    </xf>
    <xf numFmtId="172" fontId="10" fillId="0" borderId="20" xfId="47" applyFont="1" applyBorder="1" applyAlignment="1">
      <alignment horizontal="left"/>
    </xf>
    <xf numFmtId="172" fontId="2" fillId="0" borderId="16" xfId="47" applyFont="1" applyBorder="1" applyAlignment="1">
      <alignment horizontal="centerContinuous"/>
    </xf>
    <xf numFmtId="172" fontId="2" fillId="0" borderId="21" xfId="47" applyFont="1" applyBorder="1" applyAlignment="1">
      <alignment horizontal="centerContinuous"/>
    </xf>
    <xf numFmtId="172" fontId="2" fillId="0" borderId="22" xfId="47" applyFont="1" applyBorder="1" applyAlignment="1">
      <alignment horizontal="centerContinuous"/>
    </xf>
    <xf numFmtId="172" fontId="7" fillId="0" borderId="16" xfId="47" applyFont="1" applyBorder="1" applyAlignment="1">
      <alignment horizontal="centerContinuous"/>
    </xf>
    <xf numFmtId="172" fontId="7" fillId="0" borderId="21" xfId="47" applyFont="1" applyBorder="1" applyAlignment="1">
      <alignment horizontal="centerContinuous"/>
    </xf>
    <xf numFmtId="172" fontId="7" fillId="0" borderId="22" xfId="47" applyFont="1" applyBorder="1" applyAlignment="1">
      <alignment horizontal="centerContinuous"/>
    </xf>
    <xf numFmtId="172" fontId="11" fillId="0" borderId="20" xfId="47" applyFont="1" applyBorder="1" applyAlignment="1">
      <alignment horizontal="left"/>
    </xf>
    <xf numFmtId="172" fontId="6" fillId="0" borderId="0" xfId="47" applyFont="1" applyAlignment="1">
      <alignment horizontal="centerContinuous"/>
    </xf>
    <xf numFmtId="172" fontId="0" fillId="0" borderId="0" xfId="47" applyFont="1" applyAlignment="1">
      <alignment horizontal="centerContinuous"/>
    </xf>
    <xf numFmtId="0" fontId="11" fillId="0" borderId="0" xfId="47" applyNumberFormat="1" applyFont="1" applyAlignment="1">
      <alignment horizontal="left"/>
    </xf>
    <xf numFmtId="0" fontId="10" fillId="0" borderId="0" xfId="47" applyNumberFormat="1" applyFont="1" applyAlignment="1">
      <alignment horizontal="left"/>
    </xf>
    <xf numFmtId="172" fontId="7" fillId="0" borderId="0" xfId="47" applyFont="1" applyAlignment="1">
      <alignment horizontal="centerContinuous"/>
    </xf>
    <xf numFmtId="172" fontId="0" fillId="0" borderId="0" xfId="47" applyFont="1" applyAlignment="1">
      <alignment/>
    </xf>
    <xf numFmtId="172" fontId="0" fillId="0" borderId="12" xfId="47" applyFont="1" applyBorder="1" applyAlignment="1">
      <alignment/>
    </xf>
    <xf numFmtId="175" fontId="6" fillId="0" borderId="0" xfId="47" applyNumberFormat="1" applyFont="1" applyAlignment="1">
      <alignment/>
    </xf>
    <xf numFmtId="175" fontId="6" fillId="22" borderId="0" xfId="47" applyNumberFormat="1" applyFont="1" applyFill="1" applyAlignment="1">
      <alignment/>
    </xf>
    <xf numFmtId="172" fontId="6" fillId="0" borderId="0" xfId="47" applyFont="1" applyAlignment="1">
      <alignment horizontal="left"/>
    </xf>
    <xf numFmtId="0" fontId="6" fillId="0" borderId="0" xfId="47" applyNumberFormat="1" applyFont="1" applyAlignment="1">
      <alignment horizontal="left"/>
    </xf>
    <xf numFmtId="172" fontId="47" fillId="0" borderId="11" xfId="47" applyFont="1" applyBorder="1" applyAlignment="1">
      <alignment/>
    </xf>
    <xf numFmtId="172" fontId="47" fillId="0" borderId="13" xfId="47" applyFont="1" applyBorder="1" applyAlignment="1">
      <alignment/>
    </xf>
    <xf numFmtId="172" fontId="0" fillId="0" borderId="11" xfId="47" applyFont="1" applyBorder="1" applyAlignment="1">
      <alignment/>
    </xf>
    <xf numFmtId="172" fontId="0" fillId="0" borderId="14" xfId="47" applyFont="1" applyBorder="1" applyAlignment="1">
      <alignment/>
    </xf>
    <xf numFmtId="172" fontId="6" fillId="0" borderId="11" xfId="47" applyFont="1" applyBorder="1" applyAlignment="1">
      <alignment horizontal="center"/>
    </xf>
    <xf numFmtId="172" fontId="0" fillId="7" borderId="16" xfId="47" applyFont="1" applyFill="1" applyBorder="1" applyAlignment="1">
      <alignment/>
    </xf>
    <xf numFmtId="172" fontId="0" fillId="0" borderId="13" xfId="47" applyFont="1" applyBorder="1" applyAlignment="1">
      <alignment/>
    </xf>
    <xf numFmtId="172" fontId="0" fillId="7" borderId="17" xfId="47" applyFont="1" applyFill="1" applyBorder="1" applyAlignment="1">
      <alignment/>
    </xf>
    <xf numFmtId="172" fontId="0" fillId="0" borderId="15" xfId="47" applyFont="1" applyBorder="1" applyAlignment="1">
      <alignment/>
    </xf>
    <xf numFmtId="172" fontId="0" fillId="7" borderId="18" xfId="47" applyFont="1" applyFill="1" applyBorder="1" applyAlignment="1">
      <alignment/>
    </xf>
    <xf numFmtId="172" fontId="0" fillId="7" borderId="19" xfId="47" applyFont="1" applyFill="1" applyBorder="1" applyAlignment="1">
      <alignment/>
    </xf>
    <xf numFmtId="172" fontId="6" fillId="7" borderId="16" xfId="47" applyFont="1" applyFill="1" applyBorder="1" applyAlignment="1">
      <alignment/>
    </xf>
    <xf numFmtId="172" fontId="6" fillId="8" borderId="16" xfId="47" applyFont="1" applyFill="1" applyBorder="1" applyAlignment="1">
      <alignment/>
    </xf>
    <xf numFmtId="172" fontId="6" fillId="8" borderId="17" xfId="47" applyFont="1" applyFill="1" applyBorder="1" applyAlignment="1">
      <alignment/>
    </xf>
    <xf numFmtId="172" fontId="6" fillId="8" borderId="18" xfId="47" applyFont="1" applyFill="1" applyBorder="1" applyAlignment="1">
      <alignment/>
    </xf>
    <xf numFmtId="172" fontId="6" fillId="8" borderId="19" xfId="47" applyFont="1" applyFill="1" applyBorder="1" applyAlignment="1">
      <alignment/>
    </xf>
    <xf numFmtId="172" fontId="6" fillId="21" borderId="16" xfId="47" applyFont="1" applyFill="1" applyBorder="1" applyAlignment="1">
      <alignment/>
    </xf>
    <xf numFmtId="172" fontId="6" fillId="21" borderId="17" xfId="47" applyFont="1" applyFill="1" applyBorder="1" applyAlignment="1">
      <alignment/>
    </xf>
    <xf numFmtId="172" fontId="6" fillId="21" borderId="18" xfId="47" applyFont="1" applyFill="1" applyBorder="1" applyAlignment="1">
      <alignment/>
    </xf>
    <xf numFmtId="172" fontId="6" fillId="21" borderId="19" xfId="47" applyFont="1" applyFill="1" applyBorder="1" applyAlignment="1">
      <alignment/>
    </xf>
    <xf numFmtId="172" fontId="6" fillId="17" borderId="16" xfId="47" applyFont="1" applyFill="1" applyBorder="1" applyAlignment="1">
      <alignment/>
    </xf>
    <xf numFmtId="172" fontId="6" fillId="17" borderId="17" xfId="47" applyFont="1" applyFill="1" applyBorder="1" applyAlignment="1">
      <alignment/>
    </xf>
    <xf numFmtId="172" fontId="6" fillId="17" borderId="18" xfId="47" applyFont="1" applyFill="1" applyBorder="1" applyAlignment="1">
      <alignment/>
    </xf>
    <xf numFmtId="172" fontId="6" fillId="17" borderId="19" xfId="47" applyFont="1" applyFill="1" applyBorder="1" applyAlignment="1">
      <alignment/>
    </xf>
    <xf numFmtId="172" fontId="6" fillId="19" borderId="16" xfId="47" applyFont="1" applyFill="1" applyBorder="1" applyAlignment="1">
      <alignment/>
    </xf>
    <xf numFmtId="172" fontId="6" fillId="19" borderId="17" xfId="47" applyFont="1" applyFill="1" applyBorder="1" applyAlignment="1">
      <alignment/>
    </xf>
    <xf numFmtId="172" fontId="6" fillId="19" borderId="18" xfId="47" applyFont="1" applyFill="1" applyBorder="1" applyAlignment="1">
      <alignment/>
    </xf>
    <xf numFmtId="172" fontId="6" fillId="19" borderId="19" xfId="47" applyFont="1" applyFill="1" applyBorder="1" applyAlignment="1">
      <alignment/>
    </xf>
    <xf numFmtId="172" fontId="6" fillId="0" borderId="16" xfId="47" applyFont="1" applyBorder="1" applyAlignment="1">
      <alignment horizontal="centerContinuous"/>
    </xf>
  </cellXfs>
  <cellStyles count="49">
    <cellStyle name="Normal" xfId="0"/>
    <cellStyle name="20Ê% - Accent1" xfId="15"/>
    <cellStyle name="20Ê% - Accent2" xfId="16"/>
    <cellStyle name="20Ê% - Accent3" xfId="17"/>
    <cellStyle name="20Ê% - Accent4" xfId="18"/>
    <cellStyle name="20Ê% - Accent5" xfId="19"/>
    <cellStyle name="20Ê% - Accent6" xfId="20"/>
    <cellStyle name="40Ê% - Accent1" xfId="21"/>
    <cellStyle name="40Ê% - Accent2" xfId="22"/>
    <cellStyle name="40Ê% - Accent3" xfId="23"/>
    <cellStyle name="40Ê% - Accent4" xfId="24"/>
    <cellStyle name="40Ê% - Accent5" xfId="25"/>
    <cellStyle name="40Ê% - Accent6" xfId="26"/>
    <cellStyle name="60Ê% - Accent1" xfId="27"/>
    <cellStyle name="60Ê% - Accent2" xfId="28"/>
    <cellStyle name="60Ê% - Accent3" xfId="29"/>
    <cellStyle name="60Ê% - Accent4" xfId="30"/>
    <cellStyle name="60Ê% - Accent5" xfId="31"/>
    <cellStyle name="60Ê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 1" xfId="56"/>
    <cellStyle name="Titre 2" xfId="57"/>
    <cellStyle name="Titre 3" xfId="58"/>
    <cellStyle name="Titre 4" xfId="59"/>
    <cellStyle name="TitreÊ" xfId="60"/>
    <cellStyle name="Total" xfId="61"/>
    <cellStyle name="Vérification de cellul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0"/>
  <sheetViews>
    <sheetView tabSelected="1" zoomScalePageLayoutView="0" workbookViewId="0" topLeftCell="A1">
      <selection activeCell="F35" sqref="F35"/>
    </sheetView>
  </sheetViews>
  <sheetFormatPr defaultColWidth="11.421875" defaultRowHeight="12.75"/>
  <cols>
    <col min="1" max="1" width="12.421875" style="55" customWidth="1"/>
    <col min="2" max="2" width="14.00390625" style="55" customWidth="1"/>
    <col min="3" max="3" width="12.28125" style="55" customWidth="1"/>
    <col min="4" max="4" width="20.421875" style="55" customWidth="1"/>
    <col min="5" max="5" width="15.28125" style="55" customWidth="1"/>
    <col min="6" max="6" width="12.28125" style="55" customWidth="1"/>
    <col min="7" max="7" width="13.28125" style="55" customWidth="1"/>
    <col min="8" max="8" width="14.421875" style="55" customWidth="1"/>
    <col min="9" max="9" width="14.140625" style="55" customWidth="1"/>
    <col min="10" max="10" width="13.28125" style="55" customWidth="1"/>
    <col min="11" max="11" width="14.00390625" style="55" customWidth="1"/>
    <col min="12" max="12" width="15.7109375" style="55" customWidth="1"/>
    <col min="13" max="13" width="17.00390625" style="55" customWidth="1"/>
    <col min="14" max="16" width="13.28125" style="55" hidden="1" customWidth="1"/>
    <col min="17" max="17" width="13.421875" style="55" customWidth="1"/>
    <col min="18" max="18" width="11.421875" style="37" customWidth="1"/>
    <col min="19" max="19" width="14.28125" style="37" customWidth="1"/>
    <col min="20" max="16384" width="11.421875" style="55" customWidth="1"/>
  </cols>
  <sheetData>
    <row r="1" spans="1:19" ht="15.75">
      <c r="A1" s="126" t="s">
        <v>45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</row>
    <row r="2" spans="1:18" ht="15.75">
      <c r="A2" s="127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</row>
    <row r="3" spans="1:19" ht="15">
      <c r="A3" s="38"/>
      <c r="B3" s="128" t="s">
        <v>0</v>
      </c>
      <c r="C3" s="129"/>
      <c r="D3" s="130"/>
      <c r="E3" s="128" t="s">
        <v>1</v>
      </c>
      <c r="F3" s="129"/>
      <c r="G3" s="130"/>
      <c r="H3" s="128" t="s">
        <v>2</v>
      </c>
      <c r="I3" s="129"/>
      <c r="J3" s="130"/>
      <c r="K3" s="128" t="s">
        <v>3</v>
      </c>
      <c r="L3" s="129"/>
      <c r="M3" s="130"/>
      <c r="N3" s="129"/>
      <c r="O3" s="130"/>
      <c r="P3" s="66" t="s">
        <v>4</v>
      </c>
      <c r="Q3" s="174" t="s">
        <v>43</v>
      </c>
      <c r="R3" s="132"/>
      <c r="S3" s="133"/>
    </row>
    <row r="4" spans="1:19" ht="15">
      <c r="A4" s="38"/>
      <c r="B4" s="40"/>
      <c r="C4" s="40"/>
      <c r="D4" s="86"/>
      <c r="E4" s="40"/>
      <c r="F4" s="40"/>
      <c r="G4" s="86" t="s">
        <v>5</v>
      </c>
      <c r="H4" s="40"/>
      <c r="I4" s="40"/>
      <c r="J4" s="86" t="s">
        <v>5</v>
      </c>
      <c r="K4" s="40"/>
      <c r="L4" s="40"/>
      <c r="M4" s="86" t="s">
        <v>5</v>
      </c>
      <c r="N4" s="40"/>
      <c r="O4" s="40" t="s">
        <v>5</v>
      </c>
      <c r="P4" s="14"/>
      <c r="Q4" s="41"/>
      <c r="R4" s="41"/>
      <c r="S4" s="98" t="s">
        <v>5</v>
      </c>
    </row>
    <row r="5" spans="1:19" ht="15">
      <c r="A5" s="38"/>
      <c r="B5" s="27"/>
      <c r="C5" s="40"/>
      <c r="D5" s="87"/>
      <c r="E5" s="27"/>
      <c r="F5" s="40"/>
      <c r="G5" s="87"/>
      <c r="H5" s="27"/>
      <c r="I5" s="40"/>
      <c r="J5" s="87"/>
      <c r="K5" s="27"/>
      <c r="L5" s="40"/>
      <c r="M5" s="87"/>
      <c r="N5" s="40"/>
      <c r="O5" s="27"/>
      <c r="P5" s="66"/>
      <c r="Q5" s="41"/>
      <c r="R5" s="41"/>
      <c r="S5" s="99"/>
    </row>
    <row r="6" spans="1:19" ht="12.75">
      <c r="A6" s="49"/>
      <c r="B6" s="36"/>
      <c r="C6" s="40"/>
      <c r="D6" s="88"/>
      <c r="E6" s="36"/>
      <c r="F6" s="40"/>
      <c r="G6" s="89"/>
      <c r="H6" s="36"/>
      <c r="I6" s="40"/>
      <c r="J6" s="88"/>
      <c r="K6" s="36"/>
      <c r="L6" s="40"/>
      <c r="M6" s="88"/>
      <c r="N6" s="40"/>
      <c r="O6" s="36"/>
      <c r="P6" s="15"/>
      <c r="Q6" s="44"/>
      <c r="R6" s="41"/>
      <c r="S6" s="99"/>
    </row>
    <row r="7" spans="1:19" ht="15">
      <c r="A7" s="28" t="s">
        <v>6</v>
      </c>
      <c r="B7" s="36">
        <v>1876.4</v>
      </c>
      <c r="C7" s="40"/>
      <c r="D7" s="89">
        <f aca="true" t="shared" si="0" ref="D7:D18">SUM(B7:C7)</f>
        <v>1876.4</v>
      </c>
      <c r="E7" s="36">
        <v>1975.56</v>
      </c>
      <c r="F7" s="40"/>
      <c r="G7" s="89">
        <f aca="true" t="shared" si="1" ref="G7:G17">SUM(E7:F7)</f>
        <v>1975.56</v>
      </c>
      <c r="H7" s="36">
        <v>2157.12</v>
      </c>
      <c r="I7" s="40"/>
      <c r="J7" s="89">
        <f aca="true" t="shared" si="2" ref="J7:J18">SUM(H7:I7)</f>
        <v>2157.12</v>
      </c>
      <c r="K7" s="36">
        <v>2229.74</v>
      </c>
      <c r="L7" s="40"/>
      <c r="M7" s="89">
        <f aca="true" t="shared" si="3" ref="M7:M18">SUM(K7:L7)</f>
        <v>2229.74</v>
      </c>
      <c r="N7" s="40"/>
      <c r="O7" s="36">
        <v>0</v>
      </c>
      <c r="P7" s="15">
        <v>0</v>
      </c>
      <c r="Q7" s="36">
        <v>2411.3</v>
      </c>
      <c r="R7" s="41"/>
      <c r="S7" s="89">
        <f aca="true" t="shared" si="4" ref="S7:S18">SUM(Q7:R7)</f>
        <v>2411.3</v>
      </c>
    </row>
    <row r="8" spans="1:19" ht="15">
      <c r="A8" s="28" t="s">
        <v>7</v>
      </c>
      <c r="B8" s="36">
        <v>1876.4</v>
      </c>
      <c r="C8" s="40"/>
      <c r="D8" s="89">
        <f t="shared" si="0"/>
        <v>1876.4</v>
      </c>
      <c r="E8" s="36">
        <v>1975.56</v>
      </c>
      <c r="F8" s="40"/>
      <c r="G8" s="89">
        <f t="shared" si="1"/>
        <v>1975.56</v>
      </c>
      <c r="H8" s="36">
        <v>2157.12</v>
      </c>
      <c r="I8" s="40"/>
      <c r="J8" s="89">
        <f t="shared" si="2"/>
        <v>2157.12</v>
      </c>
      <c r="K8" s="36">
        <v>2229.74</v>
      </c>
      <c r="L8" s="40"/>
      <c r="M8" s="89">
        <f t="shared" si="3"/>
        <v>2229.74</v>
      </c>
      <c r="N8" s="40"/>
      <c r="O8" s="36">
        <v>0</v>
      </c>
      <c r="P8" s="15">
        <v>0</v>
      </c>
      <c r="Q8" s="36">
        <v>2411.3</v>
      </c>
      <c r="R8" s="41"/>
      <c r="S8" s="89">
        <f t="shared" si="4"/>
        <v>2411.3</v>
      </c>
    </row>
    <row r="9" spans="1:19" ht="15">
      <c r="A9" s="28" t="s">
        <v>8</v>
      </c>
      <c r="B9" s="36">
        <v>1876.4</v>
      </c>
      <c r="C9" s="40"/>
      <c r="D9" s="89">
        <f t="shared" si="0"/>
        <v>1876.4</v>
      </c>
      <c r="E9" s="36">
        <v>1975.56</v>
      </c>
      <c r="F9" s="40"/>
      <c r="G9" s="89">
        <f t="shared" si="1"/>
        <v>1975.56</v>
      </c>
      <c r="H9" s="36">
        <v>2157.12</v>
      </c>
      <c r="I9" s="40"/>
      <c r="J9" s="89">
        <f t="shared" si="2"/>
        <v>2157.12</v>
      </c>
      <c r="K9" s="36">
        <v>2229.74</v>
      </c>
      <c r="L9" s="40"/>
      <c r="M9" s="89">
        <f t="shared" si="3"/>
        <v>2229.74</v>
      </c>
      <c r="N9" s="40"/>
      <c r="O9" s="36">
        <v>0</v>
      </c>
      <c r="P9" s="15">
        <v>0</v>
      </c>
      <c r="Q9" s="36">
        <v>2411.3</v>
      </c>
      <c r="R9" s="41"/>
      <c r="S9" s="89">
        <f t="shared" si="4"/>
        <v>2411.3</v>
      </c>
    </row>
    <row r="10" spans="1:19" ht="15">
      <c r="A10" s="28" t="s">
        <v>9</v>
      </c>
      <c r="B10" s="36">
        <v>1876.4</v>
      </c>
      <c r="C10" s="40"/>
      <c r="D10" s="89">
        <f t="shared" si="0"/>
        <v>1876.4</v>
      </c>
      <c r="E10" s="36">
        <v>1975.56</v>
      </c>
      <c r="F10" s="40"/>
      <c r="G10" s="89">
        <f t="shared" si="1"/>
        <v>1975.56</v>
      </c>
      <c r="H10" s="36">
        <v>2157.12</v>
      </c>
      <c r="I10" s="40"/>
      <c r="J10" s="89">
        <f t="shared" si="2"/>
        <v>2157.12</v>
      </c>
      <c r="K10" s="36">
        <v>2229.74</v>
      </c>
      <c r="L10" s="40"/>
      <c r="M10" s="89">
        <f t="shared" si="3"/>
        <v>2229.74</v>
      </c>
      <c r="N10" s="40"/>
      <c r="O10" s="36">
        <v>0</v>
      </c>
      <c r="P10" s="15">
        <v>0</v>
      </c>
      <c r="Q10" s="36">
        <v>2411.3</v>
      </c>
      <c r="R10" s="41"/>
      <c r="S10" s="89">
        <f t="shared" si="4"/>
        <v>2411.3</v>
      </c>
    </row>
    <row r="11" spans="1:19" ht="15">
      <c r="A11" s="28" t="s">
        <v>10</v>
      </c>
      <c r="B11" s="36">
        <v>1876.4</v>
      </c>
      <c r="C11" s="40"/>
      <c r="D11" s="89">
        <f t="shared" si="0"/>
        <v>1876.4</v>
      </c>
      <c r="E11" s="36">
        <v>1975.56</v>
      </c>
      <c r="F11" s="40"/>
      <c r="G11" s="89">
        <f t="shared" si="1"/>
        <v>1975.56</v>
      </c>
      <c r="H11" s="36">
        <v>2157.12</v>
      </c>
      <c r="I11" s="40"/>
      <c r="J11" s="89">
        <f t="shared" si="2"/>
        <v>2157.12</v>
      </c>
      <c r="K11" s="36">
        <v>2229.74</v>
      </c>
      <c r="L11" s="40"/>
      <c r="M11" s="89">
        <f t="shared" si="3"/>
        <v>2229.74</v>
      </c>
      <c r="N11" s="40"/>
      <c r="O11" s="36">
        <v>0</v>
      </c>
      <c r="P11" s="15">
        <v>0</v>
      </c>
      <c r="Q11" s="36">
        <v>2411.3</v>
      </c>
      <c r="R11" s="41"/>
      <c r="S11" s="89">
        <f t="shared" si="4"/>
        <v>2411.3</v>
      </c>
    </row>
    <row r="12" spans="1:19" ht="15">
      <c r="A12" s="28" t="s">
        <v>11</v>
      </c>
      <c r="B12" s="36">
        <v>1876.4</v>
      </c>
      <c r="C12" s="40"/>
      <c r="D12" s="89">
        <f t="shared" si="0"/>
        <v>1876.4</v>
      </c>
      <c r="E12" s="36">
        <v>1975.56</v>
      </c>
      <c r="F12" s="40"/>
      <c r="G12" s="89">
        <f t="shared" si="1"/>
        <v>1975.56</v>
      </c>
      <c r="H12" s="36">
        <v>2157.12</v>
      </c>
      <c r="I12" s="40"/>
      <c r="J12" s="89">
        <f t="shared" si="2"/>
        <v>2157.12</v>
      </c>
      <c r="K12" s="36">
        <v>2229.74</v>
      </c>
      <c r="L12" s="40"/>
      <c r="M12" s="89">
        <f t="shared" si="3"/>
        <v>2229.74</v>
      </c>
      <c r="N12" s="40"/>
      <c r="O12" s="36">
        <v>0</v>
      </c>
      <c r="P12" s="15">
        <v>0</v>
      </c>
      <c r="Q12" s="36">
        <v>2411.3</v>
      </c>
      <c r="R12" s="41"/>
      <c r="S12" s="89">
        <f t="shared" si="4"/>
        <v>2411.3</v>
      </c>
    </row>
    <row r="13" spans="1:19" ht="15">
      <c r="A13" s="28" t="s">
        <v>12</v>
      </c>
      <c r="B13" s="36">
        <v>1917.44</v>
      </c>
      <c r="C13" s="40"/>
      <c r="D13" s="89">
        <f t="shared" si="0"/>
        <v>1917.44</v>
      </c>
      <c r="E13" s="36">
        <v>2029.79</v>
      </c>
      <c r="F13" s="40"/>
      <c r="G13" s="89">
        <f t="shared" si="1"/>
        <v>2029.79</v>
      </c>
      <c r="H13" s="36">
        <v>2201.08</v>
      </c>
      <c r="I13" s="40"/>
      <c r="J13" s="89">
        <f t="shared" si="2"/>
        <v>2201.08</v>
      </c>
      <c r="K13" s="36">
        <v>2273.7</v>
      </c>
      <c r="L13" s="40"/>
      <c r="M13" s="89">
        <f t="shared" si="3"/>
        <v>2273.7</v>
      </c>
      <c r="N13" s="40"/>
      <c r="O13" s="36">
        <f aca="true" t="shared" si="5" ref="O13:O23">SUM(N13:N13)</f>
        <v>0</v>
      </c>
      <c r="P13" s="15">
        <f aca="true" t="shared" si="6" ref="P13:P23">ROUND(O13/40.3399,2)</f>
        <v>0</v>
      </c>
      <c r="Q13" s="33">
        <v>2455.26</v>
      </c>
      <c r="R13" s="41"/>
      <c r="S13" s="89">
        <f t="shared" si="4"/>
        <v>2455.26</v>
      </c>
    </row>
    <row r="14" spans="1:19" ht="15">
      <c r="A14" s="28" t="s">
        <v>13</v>
      </c>
      <c r="B14" s="36">
        <v>1917.44</v>
      </c>
      <c r="C14" s="40"/>
      <c r="D14" s="89">
        <f t="shared" si="0"/>
        <v>1917.44</v>
      </c>
      <c r="E14" s="36">
        <v>2029.79</v>
      </c>
      <c r="F14" s="40"/>
      <c r="G14" s="89">
        <f t="shared" si="1"/>
        <v>2029.79</v>
      </c>
      <c r="H14" s="36">
        <v>2201.08</v>
      </c>
      <c r="I14" s="40"/>
      <c r="J14" s="89">
        <f t="shared" si="2"/>
        <v>2201.08</v>
      </c>
      <c r="K14" s="36">
        <v>2273.7</v>
      </c>
      <c r="L14" s="40"/>
      <c r="M14" s="89">
        <f t="shared" si="3"/>
        <v>2273.7</v>
      </c>
      <c r="N14" s="40"/>
      <c r="O14" s="36">
        <f t="shared" si="5"/>
        <v>0</v>
      </c>
      <c r="P14" s="15">
        <f t="shared" si="6"/>
        <v>0</v>
      </c>
      <c r="Q14" s="33">
        <v>2455.26</v>
      </c>
      <c r="R14" s="41"/>
      <c r="S14" s="89">
        <f t="shared" si="4"/>
        <v>2455.26</v>
      </c>
    </row>
    <row r="15" spans="1:19" ht="15">
      <c r="A15" s="28" t="s">
        <v>14</v>
      </c>
      <c r="B15" s="36">
        <v>1917.44</v>
      </c>
      <c r="C15" s="40"/>
      <c r="D15" s="89">
        <f t="shared" si="0"/>
        <v>1917.44</v>
      </c>
      <c r="E15" s="36">
        <v>2029.79</v>
      </c>
      <c r="F15" s="40"/>
      <c r="G15" s="89">
        <f t="shared" si="1"/>
        <v>2029.79</v>
      </c>
      <c r="H15" s="36">
        <v>2201.08</v>
      </c>
      <c r="I15" s="40"/>
      <c r="J15" s="89">
        <f t="shared" si="2"/>
        <v>2201.08</v>
      </c>
      <c r="K15" s="36">
        <v>2273.7</v>
      </c>
      <c r="L15" s="40"/>
      <c r="M15" s="89">
        <f t="shared" si="3"/>
        <v>2273.7</v>
      </c>
      <c r="N15" s="40"/>
      <c r="O15" s="36">
        <f t="shared" si="5"/>
        <v>0</v>
      </c>
      <c r="P15" s="15">
        <f t="shared" si="6"/>
        <v>0</v>
      </c>
      <c r="Q15" s="33">
        <v>2455.26</v>
      </c>
      <c r="R15" s="41"/>
      <c r="S15" s="89">
        <f t="shared" si="4"/>
        <v>2455.26</v>
      </c>
    </row>
    <row r="16" spans="1:19" ht="15">
      <c r="A16" s="28" t="s">
        <v>15</v>
      </c>
      <c r="B16" s="36">
        <v>1955.82</v>
      </c>
      <c r="C16" s="40"/>
      <c r="D16" s="89">
        <f t="shared" si="0"/>
        <v>1955.82</v>
      </c>
      <c r="E16" s="36">
        <v>2070.43</v>
      </c>
      <c r="F16" s="40"/>
      <c r="G16" s="89">
        <f t="shared" si="1"/>
        <v>2070.43</v>
      </c>
      <c r="H16" s="36">
        <v>2245.14</v>
      </c>
      <c r="I16" s="40"/>
      <c r="J16" s="89">
        <f t="shared" si="2"/>
        <v>2245.14</v>
      </c>
      <c r="K16" s="36">
        <v>2319.22</v>
      </c>
      <c r="L16" s="40"/>
      <c r="M16" s="89">
        <f t="shared" si="3"/>
        <v>2319.22</v>
      </c>
      <c r="N16" s="40"/>
      <c r="O16" s="36">
        <f t="shared" si="5"/>
        <v>0</v>
      </c>
      <c r="P16" s="15">
        <f t="shared" si="6"/>
        <v>0</v>
      </c>
      <c r="Q16" s="33">
        <v>2504.41</v>
      </c>
      <c r="R16" s="41"/>
      <c r="S16" s="89">
        <f t="shared" si="4"/>
        <v>2504.41</v>
      </c>
    </row>
    <row r="17" spans="1:19" ht="15">
      <c r="A17" s="28" t="s">
        <v>16</v>
      </c>
      <c r="B17" s="36">
        <v>1955.82</v>
      </c>
      <c r="C17" s="40"/>
      <c r="D17" s="89">
        <f t="shared" si="0"/>
        <v>1955.82</v>
      </c>
      <c r="E17" s="36">
        <v>2070.43</v>
      </c>
      <c r="F17" s="40"/>
      <c r="G17" s="89">
        <f t="shared" si="1"/>
        <v>2070.43</v>
      </c>
      <c r="H17" s="36">
        <v>2245.14</v>
      </c>
      <c r="I17" s="40"/>
      <c r="J17" s="89">
        <f t="shared" si="2"/>
        <v>2245.14</v>
      </c>
      <c r="K17" s="36">
        <v>2319.22</v>
      </c>
      <c r="L17" s="40"/>
      <c r="M17" s="89">
        <f t="shared" si="3"/>
        <v>2319.22</v>
      </c>
      <c r="N17" s="40"/>
      <c r="O17" s="36">
        <f t="shared" si="5"/>
        <v>0</v>
      </c>
      <c r="P17" s="15">
        <f t="shared" si="6"/>
        <v>0</v>
      </c>
      <c r="Q17" s="33">
        <v>2504.41</v>
      </c>
      <c r="R17" s="41"/>
      <c r="S17" s="89">
        <f t="shared" si="4"/>
        <v>2504.41</v>
      </c>
    </row>
    <row r="18" spans="1:19" ht="15">
      <c r="A18" s="28" t="s">
        <v>17</v>
      </c>
      <c r="B18" s="36">
        <v>1955.82</v>
      </c>
      <c r="C18" s="40"/>
      <c r="D18" s="89">
        <f t="shared" si="0"/>
        <v>1955.82</v>
      </c>
      <c r="E18" s="36">
        <v>2070.43</v>
      </c>
      <c r="F18" s="40"/>
      <c r="G18" s="89">
        <f>SUM(E18:F18)</f>
        <v>2070.43</v>
      </c>
      <c r="H18" s="36">
        <v>2245.14</v>
      </c>
      <c r="I18" s="40"/>
      <c r="J18" s="89">
        <f t="shared" si="2"/>
        <v>2245.14</v>
      </c>
      <c r="K18" s="36">
        <v>2319.22</v>
      </c>
      <c r="L18" s="40"/>
      <c r="M18" s="89">
        <f t="shared" si="3"/>
        <v>2319.22</v>
      </c>
      <c r="N18" s="40"/>
      <c r="O18" s="36">
        <f t="shared" si="5"/>
        <v>0</v>
      </c>
      <c r="P18" s="15">
        <f t="shared" si="6"/>
        <v>0</v>
      </c>
      <c r="Q18" s="33">
        <v>2504.41</v>
      </c>
      <c r="R18" s="41"/>
      <c r="S18" s="89">
        <f t="shared" si="4"/>
        <v>2504.41</v>
      </c>
    </row>
    <row r="19" spans="1:19" ht="13.5" thickBot="1">
      <c r="A19" s="57"/>
      <c r="B19" s="57"/>
      <c r="C19" s="40"/>
      <c r="D19" s="90"/>
      <c r="E19" s="57"/>
      <c r="F19" s="36"/>
      <c r="G19" s="90"/>
      <c r="H19" s="57"/>
      <c r="I19" s="40"/>
      <c r="J19" s="93"/>
      <c r="K19" s="36"/>
      <c r="L19" s="40"/>
      <c r="M19" s="93"/>
      <c r="N19" s="40"/>
      <c r="O19" s="57">
        <f t="shared" si="5"/>
        <v>0</v>
      </c>
      <c r="P19" s="16">
        <f t="shared" si="6"/>
        <v>0</v>
      </c>
      <c r="Q19" s="101"/>
      <c r="R19" s="41"/>
      <c r="S19" s="105"/>
    </row>
    <row r="20" spans="1:19" ht="13.5" thickBot="1">
      <c r="A20" s="45" t="s">
        <v>5</v>
      </c>
      <c r="B20" s="45">
        <f>SUM(B7:B19)</f>
        <v>22878.18</v>
      </c>
      <c r="C20" s="40"/>
      <c r="D20" s="91">
        <f>SUM(D7:D18)</f>
        <v>22878.18</v>
      </c>
      <c r="E20" s="58">
        <f>SUM(E7:E19)</f>
        <v>24154.02</v>
      </c>
      <c r="F20" s="36"/>
      <c r="G20" s="94">
        <f>SUM(G7:G19)</f>
        <v>24154.02</v>
      </c>
      <c r="H20" s="58">
        <f>SUM(H7:H19)</f>
        <v>26281.379999999997</v>
      </c>
      <c r="I20" s="40"/>
      <c r="J20" s="96">
        <f>SUM(J7:J19)</f>
        <v>26281.379999999997</v>
      </c>
      <c r="K20" s="58">
        <f>SUM(K7:K19)</f>
        <v>27157.200000000004</v>
      </c>
      <c r="L20" s="40"/>
      <c r="M20" s="97">
        <f>SUM(M7:M19)</f>
        <v>27157.200000000004</v>
      </c>
      <c r="N20" s="40"/>
      <c r="O20" s="58">
        <f t="shared" si="5"/>
        <v>0</v>
      </c>
      <c r="P20" s="17">
        <f t="shared" si="6"/>
        <v>0</v>
      </c>
      <c r="Q20" s="102">
        <f>SUM(Q7:Q18)</f>
        <v>29346.81</v>
      </c>
      <c r="R20" s="41"/>
      <c r="S20" s="106">
        <f>SUM(S7:S18)</f>
        <v>29346.81</v>
      </c>
    </row>
    <row r="21" spans="1:19" ht="12.75">
      <c r="A21" s="59" t="s">
        <v>18</v>
      </c>
      <c r="B21" s="109">
        <f>+B9*0.92</f>
        <v>1726.2880000000002</v>
      </c>
      <c r="C21" s="40"/>
      <c r="D21" s="92">
        <f>SUM(B21:C21)</f>
        <v>1726.2880000000002</v>
      </c>
      <c r="E21" s="109">
        <f>+E9*0.92</f>
        <v>1817.5152</v>
      </c>
      <c r="F21" s="36"/>
      <c r="G21" s="95">
        <f>SUM(E21:F21)</f>
        <v>1817.5152</v>
      </c>
      <c r="H21" s="109">
        <f>+H9*0.92</f>
        <v>1984.5504</v>
      </c>
      <c r="I21" s="40"/>
      <c r="J21" s="92">
        <f>SUM(H21:I21)</f>
        <v>1984.5504</v>
      </c>
      <c r="K21" s="109">
        <f>+K9*0.92</f>
        <v>2051.3608</v>
      </c>
      <c r="L21" s="40"/>
      <c r="M21" s="92">
        <f>SUM(K21:L21)</f>
        <v>2051.3608</v>
      </c>
      <c r="N21" s="40"/>
      <c r="O21" s="60">
        <f t="shared" si="5"/>
        <v>0</v>
      </c>
      <c r="P21" s="18">
        <f t="shared" si="6"/>
        <v>0</v>
      </c>
      <c r="Q21" s="109">
        <f>+Q9*0.92</f>
        <v>2218.396</v>
      </c>
      <c r="R21" s="41"/>
      <c r="S21" s="107">
        <f>SUM(P21:R21)</f>
        <v>2218.396</v>
      </c>
    </row>
    <row r="22" spans="1:19" ht="13.5" thickBot="1">
      <c r="A22" s="61" t="s">
        <v>19</v>
      </c>
      <c r="B22" s="57">
        <f>727.44+(0.025*B16)*12</f>
        <v>1314.1860000000001</v>
      </c>
      <c r="C22" s="40"/>
      <c r="D22" s="93">
        <v>1188.98</v>
      </c>
      <c r="E22" s="57">
        <f>727.44+(0.025*E16)*12</f>
        <v>1348.569</v>
      </c>
      <c r="F22" s="36"/>
      <c r="G22" s="90">
        <f>SUM(E22:F22)</f>
        <v>1348.569</v>
      </c>
      <c r="H22" s="57">
        <f>727.44+(0.025*H16)*12</f>
        <v>1400.982</v>
      </c>
      <c r="I22" s="40"/>
      <c r="J22" s="93">
        <f>SUM(H22:I22)</f>
        <v>1400.982</v>
      </c>
      <c r="K22" s="57">
        <f>727.44+(0.025*K16)*12</f>
        <v>1423.2060000000001</v>
      </c>
      <c r="L22" s="40"/>
      <c r="M22" s="93">
        <f>SUM(K22:L22)</f>
        <v>1423.2060000000001</v>
      </c>
      <c r="N22" s="40"/>
      <c r="O22" s="57">
        <f t="shared" si="5"/>
        <v>0</v>
      </c>
      <c r="P22" s="16">
        <f t="shared" si="6"/>
        <v>0</v>
      </c>
      <c r="Q22" s="57">
        <f>727.44+(0.025*Q16)*12</f>
        <v>1478.763</v>
      </c>
      <c r="R22" s="41"/>
      <c r="S22" s="105">
        <f>SUM(Q22:R22)</f>
        <v>1478.763</v>
      </c>
    </row>
    <row r="23" spans="1:19" ht="12.75">
      <c r="A23" s="60"/>
      <c r="B23" s="60"/>
      <c r="C23" s="60"/>
      <c r="D23" s="92"/>
      <c r="E23" s="60"/>
      <c r="F23" s="60"/>
      <c r="G23" s="95"/>
      <c r="H23" s="60"/>
      <c r="I23" s="60"/>
      <c r="J23" s="92"/>
      <c r="K23" s="60"/>
      <c r="L23" s="40"/>
      <c r="M23" s="92"/>
      <c r="N23" s="40"/>
      <c r="O23" s="60">
        <f t="shared" si="5"/>
        <v>0</v>
      </c>
      <c r="P23" s="18">
        <f t="shared" si="6"/>
        <v>0</v>
      </c>
      <c r="Q23" s="103"/>
      <c r="R23" s="48"/>
      <c r="S23" s="107"/>
    </row>
    <row r="24" spans="1:19" ht="18">
      <c r="A24" s="50" t="s">
        <v>5</v>
      </c>
      <c r="B24" s="33">
        <f>SUM(B20:B23)</f>
        <v>25918.654000000002</v>
      </c>
      <c r="C24" s="34"/>
      <c r="D24" s="89">
        <f>SUM(D20:D23)</f>
        <v>25793.448</v>
      </c>
      <c r="E24" s="33">
        <f>SUM(E20:E22)</f>
        <v>27320.1042</v>
      </c>
      <c r="F24" s="34"/>
      <c r="G24" s="89">
        <f>SUM(G20:G23)</f>
        <v>27320.1042</v>
      </c>
      <c r="H24" s="33">
        <f>SUM(H20:H22)</f>
        <v>29666.912399999997</v>
      </c>
      <c r="I24" s="34"/>
      <c r="J24" s="89">
        <f>SUM(J20:J23)</f>
        <v>29666.912399999997</v>
      </c>
      <c r="K24" s="33">
        <f>SUM(K20:K23)</f>
        <v>30631.766800000005</v>
      </c>
      <c r="L24" s="40"/>
      <c r="M24" s="89">
        <f>SUM(M20:M23)</f>
        <v>30631.766800000005</v>
      </c>
      <c r="N24" s="34"/>
      <c r="O24" s="34">
        <f>SUM(O20:O23)</f>
        <v>0</v>
      </c>
      <c r="P24" s="15">
        <f>SUM(P20:P23)</f>
        <v>0</v>
      </c>
      <c r="Q24" s="33">
        <f>SUM(Q20:Q22)</f>
        <v>33043.969000000005</v>
      </c>
      <c r="R24" s="44"/>
      <c r="S24" s="108">
        <f>SUM(S20:S23)</f>
        <v>33043.969000000005</v>
      </c>
    </row>
    <row r="25" spans="1:19" ht="12.75">
      <c r="A25" s="36"/>
      <c r="B25" s="36"/>
      <c r="C25" s="36"/>
      <c r="D25" s="88"/>
      <c r="E25" s="36"/>
      <c r="F25" s="36"/>
      <c r="G25" s="89"/>
      <c r="H25" s="36"/>
      <c r="I25" s="36"/>
      <c r="J25" s="88"/>
      <c r="K25" s="36"/>
      <c r="L25" s="36"/>
      <c r="M25" s="88"/>
      <c r="N25" s="36"/>
      <c r="O25" s="36">
        <f>SUM(N25:N25)</f>
        <v>0</v>
      </c>
      <c r="P25" s="15"/>
      <c r="Q25" s="33"/>
      <c r="R25" s="44"/>
      <c r="S25" s="99"/>
    </row>
    <row r="27" spans="1:6" ht="12.75">
      <c r="A27" s="145">
        <v>2017</v>
      </c>
      <c r="B27" s="35"/>
      <c r="C27" s="144" t="s">
        <v>34</v>
      </c>
      <c r="D27" s="135"/>
      <c r="E27" s="125" t="s">
        <v>41</v>
      </c>
      <c r="F27" s="124"/>
    </row>
    <row r="28" spans="1:6" ht="12.75">
      <c r="A28" s="100" t="s">
        <v>35</v>
      </c>
      <c r="B28" s="35"/>
      <c r="C28" s="144" t="s">
        <v>36</v>
      </c>
      <c r="D28" s="135"/>
      <c r="E28" s="135" t="s">
        <v>37</v>
      </c>
      <c r="F28" s="136"/>
    </row>
    <row r="29" spans="1:12" ht="12.75">
      <c r="A29" s="51" t="s">
        <v>38</v>
      </c>
      <c r="B29" s="35"/>
      <c r="C29" s="143" t="s">
        <v>44</v>
      </c>
      <c r="D29" s="142"/>
      <c r="E29" s="142">
        <v>1.7069</v>
      </c>
      <c r="F29" s="142"/>
      <c r="L29" s="110"/>
    </row>
    <row r="30" ht="12.75">
      <c r="A30" s="51" t="s">
        <v>46</v>
      </c>
    </row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landscape" paperSize="8" scale="85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0"/>
  <sheetViews>
    <sheetView tabSelected="1" zoomScalePageLayoutView="0" workbookViewId="0" topLeftCell="A1">
      <selection activeCell="F35" sqref="F35"/>
    </sheetView>
  </sheetViews>
  <sheetFormatPr defaultColWidth="11.421875" defaultRowHeight="12.75"/>
  <cols>
    <col min="1" max="1" width="12.421875" style="35" customWidth="1"/>
    <col min="2" max="2" width="13.7109375" style="35" hidden="1" customWidth="1"/>
    <col min="3" max="3" width="15.421875" style="35" customWidth="1"/>
    <col min="4" max="4" width="13.00390625" style="35" customWidth="1"/>
    <col min="5" max="6" width="13.7109375" style="35" customWidth="1"/>
    <col min="7" max="7" width="12.28125" style="35" customWidth="1"/>
    <col min="8" max="8" width="13.28125" style="51" bestFit="1" customWidth="1"/>
    <col min="9" max="9" width="15.00390625" style="35" customWidth="1"/>
    <col min="10" max="10" width="12.421875" style="35" customWidth="1"/>
    <col min="11" max="11" width="13.28125" style="35" bestFit="1" customWidth="1"/>
    <col min="12" max="14" width="14.00390625" style="35" customWidth="1"/>
    <col min="15" max="16" width="13.28125" style="35" customWidth="1"/>
    <col min="17" max="17" width="13.28125" style="35" bestFit="1" customWidth="1"/>
    <col min="18" max="18" width="13.28125" style="35" customWidth="1"/>
    <col min="19" max="19" width="11.421875" style="37" customWidth="1"/>
    <col min="20" max="20" width="15.140625" style="37" customWidth="1"/>
    <col min="21" max="16384" width="11.421875" style="35" customWidth="1"/>
  </cols>
  <sheetData>
    <row r="1" spans="1:19" ht="15.75">
      <c r="A1" s="137" t="s">
        <v>49</v>
      </c>
      <c r="B1" s="137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</row>
    <row r="2" spans="1:19" ht="12.75">
      <c r="A2" s="139" t="s">
        <v>32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</row>
    <row r="3" spans="1:19" ht="15">
      <c r="A3" s="38"/>
      <c r="B3" s="38"/>
      <c r="C3" s="128" t="s">
        <v>0</v>
      </c>
      <c r="D3" s="129"/>
      <c r="E3" s="130"/>
      <c r="F3" s="128" t="s">
        <v>1</v>
      </c>
      <c r="G3" s="129"/>
      <c r="H3" s="130"/>
      <c r="I3" s="128" t="s">
        <v>2</v>
      </c>
      <c r="J3" s="129"/>
      <c r="K3" s="130"/>
      <c r="L3" s="128" t="s">
        <v>29</v>
      </c>
      <c r="M3" s="129"/>
      <c r="N3" s="130"/>
      <c r="O3" s="128" t="s">
        <v>39</v>
      </c>
      <c r="P3" s="129"/>
      <c r="Q3" s="130"/>
      <c r="R3" s="131" t="s">
        <v>33</v>
      </c>
      <c r="S3" s="132"/>
    </row>
    <row r="4" spans="1:20" ht="15">
      <c r="A4" s="38"/>
      <c r="B4" s="38"/>
      <c r="C4" s="40"/>
      <c r="D4" s="40"/>
      <c r="E4" s="22" t="s">
        <v>5</v>
      </c>
      <c r="F4" s="40"/>
      <c r="G4" s="40"/>
      <c r="H4" s="22" t="s">
        <v>5</v>
      </c>
      <c r="I4" s="40"/>
      <c r="J4" s="40"/>
      <c r="K4" s="22" t="s">
        <v>5</v>
      </c>
      <c r="L4" s="40"/>
      <c r="M4" s="40"/>
      <c r="N4" s="22" t="s">
        <v>5</v>
      </c>
      <c r="O4" s="40"/>
      <c r="P4" s="40"/>
      <c r="Q4" s="22" t="s">
        <v>5</v>
      </c>
      <c r="R4" s="41"/>
      <c r="S4" s="41"/>
      <c r="T4" s="53" t="s">
        <v>5</v>
      </c>
    </row>
    <row r="5" spans="1:20" ht="15">
      <c r="A5" s="38"/>
      <c r="B5" s="38"/>
      <c r="C5" s="27"/>
      <c r="D5" s="40"/>
      <c r="E5" s="39"/>
      <c r="F5" s="27"/>
      <c r="G5" s="40"/>
      <c r="H5" s="39"/>
      <c r="I5" s="27"/>
      <c r="J5" s="40"/>
      <c r="K5" s="39"/>
      <c r="L5" s="27"/>
      <c r="M5" s="40"/>
      <c r="N5" s="39"/>
      <c r="O5" s="27"/>
      <c r="P5" s="40"/>
      <c r="Q5" s="39"/>
      <c r="R5" s="41"/>
      <c r="S5" s="41"/>
      <c r="T5" s="54"/>
    </row>
    <row r="6" spans="1:20" ht="12.75">
      <c r="A6" s="42"/>
      <c r="B6" s="42"/>
      <c r="C6" s="29"/>
      <c r="D6" s="40"/>
      <c r="E6" s="43"/>
      <c r="F6" s="29"/>
      <c r="G6" s="40"/>
      <c r="H6" s="19"/>
      <c r="I6" s="29"/>
      <c r="J6" s="40"/>
      <c r="K6" s="23"/>
      <c r="L6" s="29"/>
      <c r="M6" s="40"/>
      <c r="N6" s="23"/>
      <c r="O6" s="29"/>
      <c r="P6" s="40"/>
      <c r="Q6" s="19">
        <f aca="true" t="shared" si="0" ref="Q6:Q18">SUM(O6:P6)</f>
        <v>0</v>
      </c>
      <c r="R6" s="44"/>
      <c r="S6" s="41"/>
      <c r="T6" s="54"/>
    </row>
    <row r="7" spans="1:20" ht="15">
      <c r="A7" s="28" t="s">
        <v>6</v>
      </c>
      <c r="B7" s="28">
        <v>0</v>
      </c>
      <c r="C7" s="29">
        <v>1990.76</v>
      </c>
      <c r="D7" s="40"/>
      <c r="E7" s="19">
        <f aca="true" t="shared" si="1" ref="E7:E18">SUM(C7:D7)</f>
        <v>1990.76</v>
      </c>
      <c r="F7" s="29">
        <v>2195.01</v>
      </c>
      <c r="G7" s="40"/>
      <c r="H7" s="19">
        <f aca="true" t="shared" si="2" ref="H7:H16">SUM(F7:G7)</f>
        <v>2195.01</v>
      </c>
      <c r="I7" s="29">
        <v>2640.17</v>
      </c>
      <c r="J7" s="40"/>
      <c r="K7" s="19">
        <f aca="true" t="shared" si="3" ref="K7:K18">SUM(I7:J7)</f>
        <v>2640.17</v>
      </c>
      <c r="L7" s="29">
        <v>2818.23</v>
      </c>
      <c r="M7" s="40"/>
      <c r="N7" s="19">
        <f aca="true" t="shared" si="4" ref="N7:N17">SUM(L7:M7)</f>
        <v>2818.23</v>
      </c>
      <c r="O7" s="29">
        <v>3352.42</v>
      </c>
      <c r="P7" s="40"/>
      <c r="Q7" s="19">
        <f t="shared" si="0"/>
        <v>3352.42</v>
      </c>
      <c r="R7" s="29">
        <v>3085.33</v>
      </c>
      <c r="S7" s="150"/>
      <c r="T7" s="151">
        <v>3085.33</v>
      </c>
    </row>
    <row r="8" spans="1:20" ht="15">
      <c r="A8" s="28" t="s">
        <v>7</v>
      </c>
      <c r="B8" s="28">
        <v>0</v>
      </c>
      <c r="C8" s="29">
        <v>1990.76</v>
      </c>
      <c r="D8" s="40"/>
      <c r="E8" s="19">
        <f t="shared" si="1"/>
        <v>1990.76</v>
      </c>
      <c r="F8" s="29">
        <v>2195.01</v>
      </c>
      <c r="G8" s="40"/>
      <c r="H8" s="19">
        <f t="shared" si="2"/>
        <v>2195.01</v>
      </c>
      <c r="I8" s="29">
        <v>2640.17</v>
      </c>
      <c r="J8" s="40"/>
      <c r="K8" s="19">
        <f t="shared" si="3"/>
        <v>2640.17</v>
      </c>
      <c r="L8" s="29">
        <v>2818.23</v>
      </c>
      <c r="M8" s="40"/>
      <c r="N8" s="19">
        <f t="shared" si="4"/>
        <v>2818.23</v>
      </c>
      <c r="O8" s="29">
        <v>3352.42</v>
      </c>
      <c r="P8" s="40"/>
      <c r="Q8" s="19">
        <f t="shared" si="0"/>
        <v>3352.42</v>
      </c>
      <c r="R8" s="29">
        <v>3085.33</v>
      </c>
      <c r="S8" s="150"/>
      <c r="T8" s="151">
        <v>3085.33</v>
      </c>
    </row>
    <row r="9" spans="1:20" ht="15">
      <c r="A9" s="28" t="s">
        <v>8</v>
      </c>
      <c r="B9" s="28">
        <v>0</v>
      </c>
      <c r="C9" s="29">
        <v>1990.76</v>
      </c>
      <c r="D9" s="40"/>
      <c r="E9" s="19">
        <f t="shared" si="1"/>
        <v>1990.76</v>
      </c>
      <c r="F9" s="29">
        <v>2195.01</v>
      </c>
      <c r="G9" s="40"/>
      <c r="H9" s="19">
        <f t="shared" si="2"/>
        <v>2195.01</v>
      </c>
      <c r="I9" s="29">
        <v>2640.17</v>
      </c>
      <c r="J9" s="40"/>
      <c r="K9" s="19">
        <f t="shared" si="3"/>
        <v>2640.17</v>
      </c>
      <c r="L9" s="29">
        <v>2818.23</v>
      </c>
      <c r="M9" s="40"/>
      <c r="N9" s="19">
        <f t="shared" si="4"/>
        <v>2818.23</v>
      </c>
      <c r="O9" s="29">
        <v>3352.42</v>
      </c>
      <c r="P9" s="40"/>
      <c r="Q9" s="19">
        <f t="shared" si="0"/>
        <v>3352.42</v>
      </c>
      <c r="R9" s="29">
        <v>3085.33</v>
      </c>
      <c r="S9" s="150"/>
      <c r="T9" s="151">
        <v>3085.33</v>
      </c>
    </row>
    <row r="10" spans="1:20" ht="15">
      <c r="A10" s="28" t="s">
        <v>9</v>
      </c>
      <c r="B10" s="28">
        <v>0</v>
      </c>
      <c r="C10" s="29">
        <v>1990.76</v>
      </c>
      <c r="D10" s="40"/>
      <c r="E10" s="19">
        <f t="shared" si="1"/>
        <v>1990.76</v>
      </c>
      <c r="F10" s="29">
        <v>2195.01</v>
      </c>
      <c r="G10" s="40"/>
      <c r="H10" s="19">
        <f t="shared" si="2"/>
        <v>2195.01</v>
      </c>
      <c r="I10" s="29">
        <v>2640.17</v>
      </c>
      <c r="J10" s="40"/>
      <c r="K10" s="19">
        <f t="shared" si="3"/>
        <v>2640.17</v>
      </c>
      <c r="L10" s="29">
        <v>2818.23</v>
      </c>
      <c r="M10" s="40"/>
      <c r="N10" s="19">
        <f t="shared" si="4"/>
        <v>2818.23</v>
      </c>
      <c r="O10" s="29">
        <v>3352.42</v>
      </c>
      <c r="P10" s="40"/>
      <c r="Q10" s="19">
        <f t="shared" si="0"/>
        <v>3352.42</v>
      </c>
      <c r="R10" s="29">
        <v>3085.33</v>
      </c>
      <c r="S10" s="150"/>
      <c r="T10" s="151">
        <v>3085.33</v>
      </c>
    </row>
    <row r="11" spans="1:20" ht="15">
      <c r="A11" s="28" t="s">
        <v>10</v>
      </c>
      <c r="B11" s="28">
        <v>0</v>
      </c>
      <c r="C11" s="29">
        <v>1990.76</v>
      </c>
      <c r="D11" s="40"/>
      <c r="E11" s="19">
        <f t="shared" si="1"/>
        <v>1990.76</v>
      </c>
      <c r="F11" s="29">
        <v>2195.01</v>
      </c>
      <c r="G11" s="40"/>
      <c r="H11" s="19">
        <f t="shared" si="2"/>
        <v>2195.01</v>
      </c>
      <c r="I11" s="29">
        <v>2640.17</v>
      </c>
      <c r="J11" s="40"/>
      <c r="K11" s="19">
        <f t="shared" si="3"/>
        <v>2640.17</v>
      </c>
      <c r="L11" s="29">
        <v>2818.23</v>
      </c>
      <c r="M11" s="40"/>
      <c r="N11" s="19">
        <f t="shared" si="4"/>
        <v>2818.23</v>
      </c>
      <c r="O11" s="29">
        <v>3352.42</v>
      </c>
      <c r="P11" s="40"/>
      <c r="Q11" s="19">
        <f t="shared" si="0"/>
        <v>3352.42</v>
      </c>
      <c r="R11" s="29">
        <v>3085.33</v>
      </c>
      <c r="S11" s="150"/>
      <c r="T11" s="151">
        <v>3085.33</v>
      </c>
    </row>
    <row r="12" spans="1:20" ht="15">
      <c r="A12" s="28" t="s">
        <v>11</v>
      </c>
      <c r="B12" s="28">
        <v>0</v>
      </c>
      <c r="C12" s="29">
        <v>1990.76</v>
      </c>
      <c r="D12" s="40"/>
      <c r="E12" s="19">
        <f t="shared" si="1"/>
        <v>1990.76</v>
      </c>
      <c r="F12" s="29">
        <v>2195.01</v>
      </c>
      <c r="G12" s="40"/>
      <c r="H12" s="19">
        <f t="shared" si="2"/>
        <v>2195.01</v>
      </c>
      <c r="I12" s="29">
        <v>2640.17</v>
      </c>
      <c r="J12" s="40"/>
      <c r="K12" s="19">
        <f t="shared" si="3"/>
        <v>2640.17</v>
      </c>
      <c r="L12" s="29">
        <v>2818.23</v>
      </c>
      <c r="M12" s="40"/>
      <c r="N12" s="19">
        <f t="shared" si="4"/>
        <v>2818.23</v>
      </c>
      <c r="O12" s="29">
        <v>3352.42</v>
      </c>
      <c r="P12" s="40"/>
      <c r="Q12" s="19">
        <f t="shared" si="0"/>
        <v>3352.42</v>
      </c>
      <c r="R12" s="29">
        <v>3085.33</v>
      </c>
      <c r="S12" s="150"/>
      <c r="T12" s="151">
        <v>3085.33</v>
      </c>
    </row>
    <row r="13" spans="1:20" ht="15">
      <c r="A13" s="28" t="s">
        <v>12</v>
      </c>
      <c r="B13" s="28"/>
      <c r="C13" s="29">
        <v>1990.76</v>
      </c>
      <c r="D13" s="40"/>
      <c r="E13" s="19">
        <f t="shared" si="1"/>
        <v>1990.76</v>
      </c>
      <c r="F13" s="29">
        <v>2236.87</v>
      </c>
      <c r="G13" s="40"/>
      <c r="H13" s="19">
        <f t="shared" si="2"/>
        <v>2236.87</v>
      </c>
      <c r="I13" s="29">
        <v>2709.8</v>
      </c>
      <c r="J13" s="40"/>
      <c r="K13" s="19">
        <f t="shared" si="3"/>
        <v>2709.8</v>
      </c>
      <c r="L13" s="29">
        <v>2887.87</v>
      </c>
      <c r="M13" s="40"/>
      <c r="N13" s="19">
        <f t="shared" si="4"/>
        <v>2887.87</v>
      </c>
      <c r="O13" s="29">
        <v>3422.06</v>
      </c>
      <c r="P13" s="40"/>
      <c r="Q13" s="19">
        <f t="shared" si="0"/>
        <v>3422.06</v>
      </c>
      <c r="R13" s="148">
        <v>3154.96</v>
      </c>
      <c r="S13" s="150"/>
      <c r="T13" s="151">
        <f aca="true" t="shared" si="5" ref="T13:T18">SUM(R13:S13)</f>
        <v>3154.96</v>
      </c>
    </row>
    <row r="14" spans="1:20" ht="15">
      <c r="A14" s="28" t="s">
        <v>13</v>
      </c>
      <c r="B14" s="28"/>
      <c r="C14" s="29">
        <v>1990.76</v>
      </c>
      <c r="D14" s="40"/>
      <c r="E14" s="19">
        <f t="shared" si="1"/>
        <v>1990.76</v>
      </c>
      <c r="F14" s="29">
        <v>2236.87</v>
      </c>
      <c r="G14" s="40"/>
      <c r="H14" s="19">
        <f t="shared" si="2"/>
        <v>2236.87</v>
      </c>
      <c r="I14" s="29">
        <v>2709.8</v>
      </c>
      <c r="J14" s="40"/>
      <c r="K14" s="19">
        <f t="shared" si="3"/>
        <v>2709.8</v>
      </c>
      <c r="L14" s="29">
        <v>2887.87</v>
      </c>
      <c r="M14" s="40"/>
      <c r="N14" s="19">
        <f t="shared" si="4"/>
        <v>2887.87</v>
      </c>
      <c r="O14" s="29">
        <v>3422.06</v>
      </c>
      <c r="P14" s="40"/>
      <c r="Q14" s="19">
        <f t="shared" si="0"/>
        <v>3422.06</v>
      </c>
      <c r="R14" s="148">
        <v>3154.96</v>
      </c>
      <c r="S14" s="150"/>
      <c r="T14" s="151">
        <f t="shared" si="5"/>
        <v>3154.96</v>
      </c>
    </row>
    <row r="15" spans="1:20" ht="15">
      <c r="A15" s="28" t="s">
        <v>14</v>
      </c>
      <c r="B15" s="28"/>
      <c r="C15" s="29">
        <v>1990.76</v>
      </c>
      <c r="D15" s="40"/>
      <c r="E15" s="19">
        <f t="shared" si="1"/>
        <v>1990.76</v>
      </c>
      <c r="F15" s="29">
        <v>2236.87</v>
      </c>
      <c r="G15" s="40"/>
      <c r="H15" s="19">
        <f t="shared" si="2"/>
        <v>2236.87</v>
      </c>
      <c r="I15" s="29">
        <v>2709.8</v>
      </c>
      <c r="J15" s="40"/>
      <c r="K15" s="19">
        <f t="shared" si="3"/>
        <v>2709.8</v>
      </c>
      <c r="L15" s="29">
        <v>2887.87</v>
      </c>
      <c r="M15" s="40"/>
      <c r="N15" s="19">
        <f t="shared" si="4"/>
        <v>2887.87</v>
      </c>
      <c r="O15" s="29">
        <v>3422.06</v>
      </c>
      <c r="P15" s="40"/>
      <c r="Q15" s="19">
        <f t="shared" si="0"/>
        <v>3422.06</v>
      </c>
      <c r="R15" s="148">
        <v>3154.96</v>
      </c>
      <c r="S15" s="150"/>
      <c r="T15" s="151">
        <f t="shared" si="5"/>
        <v>3154.96</v>
      </c>
    </row>
    <row r="16" spans="1:20" ht="15">
      <c r="A16" s="28" t="s">
        <v>15</v>
      </c>
      <c r="B16" s="28"/>
      <c r="C16" s="29">
        <v>2030.61</v>
      </c>
      <c r="D16" s="40"/>
      <c r="E16" s="19">
        <f t="shared" si="1"/>
        <v>2030.61</v>
      </c>
      <c r="F16" s="29">
        <v>2281.65</v>
      </c>
      <c r="G16" s="40"/>
      <c r="H16" s="19">
        <f t="shared" si="2"/>
        <v>2281.65</v>
      </c>
      <c r="I16" s="29">
        <v>2764.05</v>
      </c>
      <c r="J16" s="40"/>
      <c r="K16" s="19">
        <f t="shared" si="3"/>
        <v>2764.05</v>
      </c>
      <c r="L16" s="29">
        <v>2945.68</v>
      </c>
      <c r="M16" s="40"/>
      <c r="N16" s="19">
        <f t="shared" si="4"/>
        <v>2945.68</v>
      </c>
      <c r="O16" s="29">
        <v>3490.56</v>
      </c>
      <c r="P16" s="40"/>
      <c r="Q16" s="19">
        <f t="shared" si="0"/>
        <v>3490.56</v>
      </c>
      <c r="R16" s="148">
        <v>3218.12</v>
      </c>
      <c r="S16" s="150"/>
      <c r="T16" s="151">
        <f t="shared" si="5"/>
        <v>3218.12</v>
      </c>
    </row>
    <row r="17" spans="1:20" ht="15">
      <c r="A17" s="28" t="s">
        <v>16</v>
      </c>
      <c r="B17" s="28"/>
      <c r="C17" s="29">
        <v>2030.61</v>
      </c>
      <c r="D17" s="40"/>
      <c r="E17" s="19">
        <f t="shared" si="1"/>
        <v>2030.61</v>
      </c>
      <c r="F17" s="29">
        <v>2281.65</v>
      </c>
      <c r="G17" s="40"/>
      <c r="H17" s="19">
        <f>SUM(F17:G17)</f>
        <v>2281.65</v>
      </c>
      <c r="I17" s="29">
        <v>2764.05</v>
      </c>
      <c r="J17" s="40"/>
      <c r="K17" s="19">
        <f t="shared" si="3"/>
        <v>2764.05</v>
      </c>
      <c r="L17" s="29">
        <v>2945.68</v>
      </c>
      <c r="M17" s="40"/>
      <c r="N17" s="19">
        <f t="shared" si="4"/>
        <v>2945.68</v>
      </c>
      <c r="O17" s="29">
        <v>3490.56</v>
      </c>
      <c r="P17" s="40"/>
      <c r="Q17" s="19">
        <f t="shared" si="0"/>
        <v>3490.56</v>
      </c>
      <c r="R17" s="148">
        <v>3218.12</v>
      </c>
      <c r="S17" s="150"/>
      <c r="T17" s="151">
        <f t="shared" si="5"/>
        <v>3218.12</v>
      </c>
    </row>
    <row r="18" spans="1:20" ht="15">
      <c r="A18" s="28" t="s">
        <v>17</v>
      </c>
      <c r="B18" s="28"/>
      <c r="C18" s="29">
        <v>2030.61</v>
      </c>
      <c r="D18" s="40"/>
      <c r="E18" s="19">
        <f t="shared" si="1"/>
        <v>2030.61</v>
      </c>
      <c r="F18" s="29">
        <v>2281.65</v>
      </c>
      <c r="G18" s="40"/>
      <c r="H18" s="19">
        <f>SUM(F18:G18)</f>
        <v>2281.65</v>
      </c>
      <c r="I18" s="29">
        <v>2764.05</v>
      </c>
      <c r="J18" s="40"/>
      <c r="K18" s="19">
        <f t="shared" si="3"/>
        <v>2764.05</v>
      </c>
      <c r="L18" s="29">
        <v>2945.68</v>
      </c>
      <c r="M18" s="40"/>
      <c r="N18" s="19">
        <f>SUM(L18:M18)</f>
        <v>2945.68</v>
      </c>
      <c r="O18" s="29">
        <v>3490.56</v>
      </c>
      <c r="P18" s="40"/>
      <c r="Q18" s="19">
        <f t="shared" si="0"/>
        <v>3490.56</v>
      </c>
      <c r="R18" s="148">
        <v>3218.12</v>
      </c>
      <c r="S18" s="150"/>
      <c r="T18" s="151">
        <f t="shared" si="5"/>
        <v>3218.12</v>
      </c>
    </row>
    <row r="19" spans="1:20" ht="13.5" thickBot="1">
      <c r="A19" s="32"/>
      <c r="B19" s="32"/>
      <c r="C19" s="32"/>
      <c r="D19" s="40"/>
      <c r="E19" s="9"/>
      <c r="F19" s="32"/>
      <c r="G19" s="40"/>
      <c r="H19" s="9"/>
      <c r="I19" s="149"/>
      <c r="J19" s="40"/>
      <c r="K19" s="24"/>
      <c r="L19" s="32"/>
      <c r="M19" s="40"/>
      <c r="N19" s="24"/>
      <c r="O19" s="32"/>
      <c r="P19" s="40"/>
      <c r="Q19" s="24"/>
      <c r="R19" s="152"/>
      <c r="S19" s="150"/>
      <c r="T19" s="153"/>
    </row>
    <row r="20" spans="1:20" ht="13.5" thickBot="1">
      <c r="A20" s="45" t="s">
        <v>5</v>
      </c>
      <c r="B20" s="45"/>
      <c r="C20" s="45">
        <f>SUM(C7:C19)</f>
        <v>24008.670000000002</v>
      </c>
      <c r="D20" s="40"/>
      <c r="E20" s="46">
        <f>SUM(E7:E18)</f>
        <v>24008.670000000002</v>
      </c>
      <c r="F20" s="30">
        <f>SUM(F7:F19)</f>
        <v>26725.620000000003</v>
      </c>
      <c r="G20" s="40"/>
      <c r="H20" s="20">
        <f>SUM(H7:H19)</f>
        <v>26725.620000000003</v>
      </c>
      <c r="I20" s="30">
        <f>SUM(I7:I19)</f>
        <v>32262.569999999996</v>
      </c>
      <c r="J20" s="40"/>
      <c r="K20" s="52">
        <f>SUM(K7:K19)</f>
        <v>32262.569999999996</v>
      </c>
      <c r="L20" s="30">
        <f>SUM(L7:L19)</f>
        <v>34410.03</v>
      </c>
      <c r="M20" s="40"/>
      <c r="N20" s="25">
        <f>SUM(N7:N19)</f>
        <v>34410.03</v>
      </c>
      <c r="O20" s="30">
        <f>SUM(O7:O18)</f>
        <v>40852.38</v>
      </c>
      <c r="P20" s="40"/>
      <c r="Q20" s="25">
        <f>SUM(Q7:Q19)</f>
        <v>40852.38</v>
      </c>
      <c r="R20" s="154">
        <f>SUM(R7:R18)</f>
        <v>37631.22</v>
      </c>
      <c r="S20" s="150"/>
      <c r="T20" s="155">
        <f>SUM(T7:T18)</f>
        <v>37631.22</v>
      </c>
    </row>
    <row r="21" spans="1:20" ht="12.75">
      <c r="A21" s="31" t="s">
        <v>18</v>
      </c>
      <c r="B21" s="31" t="s">
        <v>47</v>
      </c>
      <c r="C21" s="31">
        <f>+C9*0.92</f>
        <v>1831.4992</v>
      </c>
      <c r="D21" s="40"/>
      <c r="E21" s="47">
        <f>SUM(C21:D21)</f>
        <v>1831.4992</v>
      </c>
      <c r="F21" s="31">
        <f>+F9*0.92</f>
        <v>2019.4092000000003</v>
      </c>
      <c r="G21" s="40"/>
      <c r="H21" s="47">
        <f>SUM(F21:G21)</f>
        <v>2019.4092000000003</v>
      </c>
      <c r="I21" s="31">
        <f>+I9*0.92</f>
        <v>2428.9564</v>
      </c>
      <c r="J21" s="40"/>
      <c r="K21" s="47">
        <f>SUM(I21:J21)</f>
        <v>2428.9564</v>
      </c>
      <c r="L21" s="31">
        <f>+L9*0.92</f>
        <v>2592.7716</v>
      </c>
      <c r="M21" s="40"/>
      <c r="N21" s="26">
        <f>SUM(L21:L21)</f>
        <v>2592.7716</v>
      </c>
      <c r="O21" s="31">
        <f>+O9*0.92</f>
        <v>3084.2264</v>
      </c>
      <c r="P21" s="40"/>
      <c r="Q21" s="47">
        <f>SUM(O21:P21)</f>
        <v>3084.2264</v>
      </c>
      <c r="R21" s="31">
        <f>+R9*0.92</f>
        <v>2838.5036</v>
      </c>
      <c r="S21" s="150"/>
      <c r="T21" s="156">
        <f>SUM(R21:R21)</f>
        <v>2838.5036</v>
      </c>
    </row>
    <row r="22" spans="1:20" ht="13.5" thickBot="1">
      <c r="A22" s="32" t="s">
        <v>19</v>
      </c>
      <c r="B22" s="32" t="s">
        <v>48</v>
      </c>
      <c r="C22" s="32">
        <f>727.44+(0.025*C16)*12</f>
        <v>1336.623</v>
      </c>
      <c r="D22" s="40"/>
      <c r="E22" s="47">
        <f>SUM(C22:D22)</f>
        <v>1336.623</v>
      </c>
      <c r="F22" s="32">
        <f>727.44+(0.025*F16)*12</f>
        <v>1411.9350000000002</v>
      </c>
      <c r="G22" s="40"/>
      <c r="H22" s="47">
        <f>SUM(F22:G22)</f>
        <v>1411.9350000000002</v>
      </c>
      <c r="I22" s="32">
        <f>727.44+(0.025*I16)*12</f>
        <v>1556.6550000000002</v>
      </c>
      <c r="J22" s="40"/>
      <c r="K22" s="47">
        <f>SUM(I22:J22)</f>
        <v>1556.6550000000002</v>
      </c>
      <c r="L22" s="32">
        <f>727.44+(0.025*L16)*12</f>
        <v>1611.144</v>
      </c>
      <c r="M22" s="40"/>
      <c r="N22" s="24">
        <f>SUM(L22:M22)</f>
        <v>1611.144</v>
      </c>
      <c r="O22" s="32">
        <f>727.44+(0.025*O16)*12</f>
        <v>1774.6080000000002</v>
      </c>
      <c r="P22" s="32"/>
      <c r="Q22" s="47">
        <f>SUM(O22:P22)</f>
        <v>1774.6080000000002</v>
      </c>
      <c r="R22" s="32">
        <f>727.44+(0.025*R16)*12</f>
        <v>1692.8760000000002</v>
      </c>
      <c r="S22" s="150"/>
      <c r="T22" s="153">
        <f>SUM(R22:S22)</f>
        <v>1692.8760000000002</v>
      </c>
    </row>
    <row r="23" spans="1:20" ht="12.75">
      <c r="A23" s="31"/>
      <c r="B23" s="31"/>
      <c r="C23" s="31"/>
      <c r="D23" s="40"/>
      <c r="E23" s="47"/>
      <c r="F23" s="31"/>
      <c r="G23" s="31"/>
      <c r="H23" s="21"/>
      <c r="I23" s="31"/>
      <c r="J23" s="31"/>
      <c r="K23" s="26"/>
      <c r="L23" s="31"/>
      <c r="M23" s="31"/>
      <c r="N23" s="26"/>
      <c r="O23" s="31"/>
      <c r="P23" s="31"/>
      <c r="Q23" s="26">
        <f>SUM(O23:P23)</f>
        <v>0</v>
      </c>
      <c r="R23" s="141"/>
      <c r="S23" s="150"/>
      <c r="T23" s="156"/>
    </row>
    <row r="24" spans="1:20" ht="18">
      <c r="A24" s="50" t="s">
        <v>5</v>
      </c>
      <c r="B24" s="50"/>
      <c r="C24" s="33">
        <f>SUM(C20:C23)</f>
        <v>27176.7922</v>
      </c>
      <c r="D24" s="34"/>
      <c r="E24" s="19">
        <f>SUM(E20:E23)</f>
        <v>27176.7922</v>
      </c>
      <c r="F24" s="33">
        <f>SUM(F20:F23)</f>
        <v>30156.964200000006</v>
      </c>
      <c r="G24" s="34"/>
      <c r="H24" s="19">
        <f>SUM(H20:H23)</f>
        <v>30156.964200000006</v>
      </c>
      <c r="I24" s="33">
        <f>SUM(I20:I23)</f>
        <v>36248.181399999994</v>
      </c>
      <c r="J24" s="34"/>
      <c r="K24" s="19">
        <f>SUM(K20:K23)</f>
        <v>36248.181399999994</v>
      </c>
      <c r="L24" s="33">
        <f>SUM(L20:L23)</f>
        <v>38613.9456</v>
      </c>
      <c r="M24" s="34"/>
      <c r="N24" s="19">
        <f>SUM(N20:N23)</f>
        <v>38613.9456</v>
      </c>
      <c r="O24" s="33">
        <f>SUM(O20:O22)</f>
        <v>45711.2144</v>
      </c>
      <c r="P24" s="34"/>
      <c r="Q24" s="19">
        <f>SUM(Q20:Q23)</f>
        <v>45711.2144</v>
      </c>
      <c r="R24" s="148">
        <f>SUM(R20:R22)</f>
        <v>42162.5996</v>
      </c>
      <c r="S24" s="148"/>
      <c r="T24" s="157">
        <f>SUM(T20:T23)</f>
        <v>42162.5996</v>
      </c>
    </row>
    <row r="25" spans="1:20" ht="12.75">
      <c r="A25" s="29"/>
      <c r="B25" s="29"/>
      <c r="C25" s="29"/>
      <c r="D25" s="29"/>
      <c r="E25" s="43"/>
      <c r="F25" s="29"/>
      <c r="G25" s="29"/>
      <c r="H25" s="19"/>
      <c r="I25" s="29"/>
      <c r="J25" s="29"/>
      <c r="K25" s="23"/>
      <c r="L25" s="29"/>
      <c r="M25" s="29"/>
      <c r="N25" s="23"/>
      <c r="O25" s="29"/>
      <c r="P25" s="29"/>
      <c r="Q25" s="23">
        <f>SUM(O25:P25)</f>
        <v>0</v>
      </c>
      <c r="R25" s="44"/>
      <c r="S25" s="44"/>
      <c r="T25" s="54"/>
    </row>
    <row r="27" spans="1:6" ht="12.75">
      <c r="A27" s="145">
        <v>2017</v>
      </c>
      <c r="C27" s="144" t="s">
        <v>34</v>
      </c>
      <c r="D27" s="135"/>
      <c r="E27" s="125" t="s">
        <v>41</v>
      </c>
      <c r="F27" s="124"/>
    </row>
    <row r="28" spans="1:6" ht="12.75">
      <c r="A28" s="100" t="s">
        <v>35</v>
      </c>
      <c r="C28" s="144" t="s">
        <v>36</v>
      </c>
      <c r="D28" s="135"/>
      <c r="E28" s="135" t="s">
        <v>37</v>
      </c>
      <c r="F28" s="136"/>
    </row>
    <row r="29" spans="1:6" ht="12.75">
      <c r="A29" s="51" t="s">
        <v>38</v>
      </c>
      <c r="C29" s="143" t="s">
        <v>44</v>
      </c>
      <c r="D29" s="142"/>
      <c r="E29" s="142">
        <v>1.7069</v>
      </c>
      <c r="F29" s="142"/>
    </row>
    <row r="30" ht="12.75">
      <c r="A30" s="51" t="s">
        <v>46</v>
      </c>
    </row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landscape" paperSize="8" scale="76" r:id="rId1"/>
  <colBreaks count="2" manualBreakCount="2">
    <brk id="8" max="65535" man="1"/>
    <brk id="1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0"/>
  <sheetViews>
    <sheetView tabSelected="1" zoomScalePageLayoutView="0" workbookViewId="0" topLeftCell="A1">
      <selection activeCell="F35" sqref="F35"/>
    </sheetView>
  </sheetViews>
  <sheetFormatPr defaultColWidth="11.421875" defaultRowHeight="12.75"/>
  <cols>
    <col min="1" max="1" width="12.421875" style="55" customWidth="1"/>
    <col min="2" max="2" width="14.00390625" style="55" customWidth="1"/>
    <col min="3" max="3" width="13.421875" style="55" customWidth="1"/>
    <col min="4" max="4" width="14.7109375" style="55" customWidth="1"/>
    <col min="5" max="5" width="13.7109375" style="55" customWidth="1"/>
    <col min="6" max="6" width="12.28125" style="55" customWidth="1"/>
    <col min="7" max="7" width="13.28125" style="55" customWidth="1"/>
    <col min="8" max="8" width="13.140625" style="55" customWidth="1"/>
    <col min="9" max="9" width="12.421875" style="55" customWidth="1"/>
    <col min="10" max="10" width="13.28125" style="55" customWidth="1"/>
    <col min="11" max="13" width="14.00390625" style="55" customWidth="1"/>
    <col min="14" max="14" width="14.7109375" style="55" customWidth="1"/>
    <col min="15" max="16" width="13.28125" style="55" customWidth="1"/>
    <col min="17" max="17" width="13.421875" style="55" customWidth="1"/>
    <col min="18" max="18" width="11.421875" style="37" customWidth="1"/>
    <col min="19" max="19" width="13.421875" style="37" customWidth="1"/>
    <col min="20" max="16384" width="11.421875" style="55" customWidth="1"/>
  </cols>
  <sheetData>
    <row r="1" spans="1:19" ht="15.75">
      <c r="A1" s="126" t="s">
        <v>50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</row>
    <row r="2" spans="1:18" ht="15.75">
      <c r="A2" s="134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</row>
    <row r="3" spans="1:19" ht="15">
      <c r="A3" s="38"/>
      <c r="B3" s="128" t="s">
        <v>0</v>
      </c>
      <c r="C3" s="129"/>
      <c r="D3" s="130"/>
      <c r="E3" s="128" t="s">
        <v>1</v>
      </c>
      <c r="F3" s="129"/>
      <c r="G3" s="130"/>
      <c r="H3" s="128" t="s">
        <v>28</v>
      </c>
      <c r="I3" s="129"/>
      <c r="J3" s="130"/>
      <c r="K3" s="128" t="s">
        <v>29</v>
      </c>
      <c r="L3" s="129"/>
      <c r="M3" s="130"/>
      <c r="N3" s="128" t="s">
        <v>30</v>
      </c>
      <c r="O3" s="129"/>
      <c r="P3" s="130"/>
      <c r="Q3" s="131" t="s">
        <v>31</v>
      </c>
      <c r="R3" s="132"/>
      <c r="S3" s="133"/>
    </row>
    <row r="4" spans="1:19" ht="15">
      <c r="A4" s="38"/>
      <c r="B4" s="40"/>
      <c r="C4" s="40"/>
      <c r="D4" s="2" t="s">
        <v>5</v>
      </c>
      <c r="E4" s="40"/>
      <c r="F4" s="40"/>
      <c r="G4" s="2" t="s">
        <v>5</v>
      </c>
      <c r="H4" s="40"/>
      <c r="I4" s="40"/>
      <c r="J4" s="2" t="s">
        <v>5</v>
      </c>
      <c r="K4" s="40"/>
      <c r="L4" s="40"/>
      <c r="M4" s="2" t="s">
        <v>5</v>
      </c>
      <c r="N4" s="40"/>
      <c r="O4" s="40"/>
      <c r="P4" s="2" t="s">
        <v>5</v>
      </c>
      <c r="Q4" s="41"/>
      <c r="R4" s="41"/>
      <c r="S4" s="63" t="s">
        <v>5</v>
      </c>
    </row>
    <row r="5" spans="1:19" ht="15">
      <c r="A5" s="38"/>
      <c r="B5" s="27"/>
      <c r="C5" s="40"/>
      <c r="D5" s="56"/>
      <c r="E5" s="27"/>
      <c r="F5" s="40"/>
      <c r="G5" s="56"/>
      <c r="H5" s="27"/>
      <c r="I5" s="40"/>
      <c r="J5" s="56"/>
      <c r="K5" s="27"/>
      <c r="L5" s="40"/>
      <c r="M5" s="56"/>
      <c r="N5" s="27"/>
      <c r="O5" s="40"/>
      <c r="P5" s="56"/>
      <c r="Q5" s="41"/>
      <c r="R5" s="41"/>
      <c r="S5" s="64"/>
    </row>
    <row r="6" spans="1:19" ht="12.75">
      <c r="A6" s="49"/>
      <c r="B6" s="36"/>
      <c r="C6" s="40"/>
      <c r="D6" s="6"/>
      <c r="E6" s="36"/>
      <c r="F6" s="40"/>
      <c r="G6" s="6"/>
      <c r="H6" s="36"/>
      <c r="I6" s="40"/>
      <c r="J6" s="6"/>
      <c r="K6" s="36"/>
      <c r="L6" s="40"/>
      <c r="M6" s="6"/>
      <c r="N6" s="36"/>
      <c r="O6" s="40"/>
      <c r="P6" s="6"/>
      <c r="Q6" s="44"/>
      <c r="R6" s="41"/>
      <c r="S6" s="64"/>
    </row>
    <row r="7" spans="1:19" ht="15">
      <c r="A7" s="28" t="s">
        <v>6</v>
      </c>
      <c r="B7" s="36">
        <v>2158.22</v>
      </c>
      <c r="C7" s="40"/>
      <c r="D7" s="1">
        <f aca="true" t="shared" si="0" ref="D7:D18">SUM(B7:C7)</f>
        <v>2158.22</v>
      </c>
      <c r="E7" s="36">
        <v>2362.48</v>
      </c>
      <c r="F7" s="40"/>
      <c r="G7" s="1">
        <f aca="true" t="shared" si="1" ref="G7:G16">SUM(E7:F7)</f>
        <v>2362.48</v>
      </c>
      <c r="H7" s="36">
        <v>2807.63</v>
      </c>
      <c r="I7" s="40"/>
      <c r="J7" s="1">
        <f aca="true" t="shared" si="2" ref="J7:J16">SUM(H7:I7)</f>
        <v>2807.63</v>
      </c>
      <c r="K7" s="36">
        <v>2985.7</v>
      </c>
      <c r="L7" s="40"/>
      <c r="M7" s="1">
        <f aca="true" t="shared" si="3" ref="M7:M16">SUM(K7:L7)</f>
        <v>2985.7</v>
      </c>
      <c r="N7" s="36">
        <v>3450.9</v>
      </c>
      <c r="O7" s="40"/>
      <c r="P7" s="1">
        <f aca="true" t="shared" si="4" ref="P7:P16">SUM(N7:O7)</f>
        <v>3450.9</v>
      </c>
      <c r="Q7" s="36">
        <v>3252.79</v>
      </c>
      <c r="R7" s="150"/>
      <c r="S7" s="158">
        <v>3252.79</v>
      </c>
    </row>
    <row r="8" spans="1:19" ht="15">
      <c r="A8" s="28" t="s">
        <v>7</v>
      </c>
      <c r="B8" s="36">
        <v>2158.22</v>
      </c>
      <c r="C8" s="40"/>
      <c r="D8" s="1">
        <f t="shared" si="0"/>
        <v>2158.22</v>
      </c>
      <c r="E8" s="36">
        <v>2362.48</v>
      </c>
      <c r="F8" s="40"/>
      <c r="G8" s="1">
        <f t="shared" si="1"/>
        <v>2362.48</v>
      </c>
      <c r="H8" s="36">
        <v>2807.63</v>
      </c>
      <c r="I8" s="40"/>
      <c r="J8" s="1">
        <f t="shared" si="2"/>
        <v>2807.63</v>
      </c>
      <c r="K8" s="36">
        <v>2985.7</v>
      </c>
      <c r="L8" s="40"/>
      <c r="M8" s="1">
        <f t="shared" si="3"/>
        <v>2985.7</v>
      </c>
      <c r="N8" s="36">
        <v>3450.9</v>
      </c>
      <c r="O8" s="40"/>
      <c r="P8" s="1">
        <f t="shared" si="4"/>
        <v>3450.9</v>
      </c>
      <c r="Q8" s="36">
        <v>3252.79</v>
      </c>
      <c r="R8" s="150"/>
      <c r="S8" s="158">
        <v>3252.79</v>
      </c>
    </row>
    <row r="9" spans="1:19" ht="15">
      <c r="A9" s="28" t="s">
        <v>8</v>
      </c>
      <c r="B9" s="36">
        <v>2158.22</v>
      </c>
      <c r="C9" s="40"/>
      <c r="D9" s="1">
        <f t="shared" si="0"/>
        <v>2158.22</v>
      </c>
      <c r="E9" s="36">
        <v>2362.48</v>
      </c>
      <c r="F9" s="40"/>
      <c r="G9" s="1">
        <f t="shared" si="1"/>
        <v>2362.48</v>
      </c>
      <c r="H9" s="36">
        <v>2807.63</v>
      </c>
      <c r="I9" s="40"/>
      <c r="J9" s="1">
        <f t="shared" si="2"/>
        <v>2807.63</v>
      </c>
      <c r="K9" s="36">
        <v>2985.7</v>
      </c>
      <c r="L9" s="40"/>
      <c r="M9" s="1">
        <f t="shared" si="3"/>
        <v>2985.7</v>
      </c>
      <c r="N9" s="36">
        <v>3450.9</v>
      </c>
      <c r="O9" s="40"/>
      <c r="P9" s="1">
        <f t="shared" si="4"/>
        <v>3450.9</v>
      </c>
      <c r="Q9" s="36">
        <v>3252.79</v>
      </c>
      <c r="R9" s="150"/>
      <c r="S9" s="158">
        <v>3252.79</v>
      </c>
    </row>
    <row r="10" spans="1:19" ht="15">
      <c r="A10" s="28" t="s">
        <v>9</v>
      </c>
      <c r="B10" s="36">
        <v>2158.22</v>
      </c>
      <c r="C10" s="40"/>
      <c r="D10" s="1">
        <f t="shared" si="0"/>
        <v>2158.22</v>
      </c>
      <c r="E10" s="36">
        <v>2362.48</v>
      </c>
      <c r="F10" s="40"/>
      <c r="G10" s="1">
        <f t="shared" si="1"/>
        <v>2362.48</v>
      </c>
      <c r="H10" s="36">
        <v>2807.63</v>
      </c>
      <c r="I10" s="40"/>
      <c r="J10" s="1">
        <f t="shared" si="2"/>
        <v>2807.63</v>
      </c>
      <c r="K10" s="36">
        <v>2985.7</v>
      </c>
      <c r="L10" s="40"/>
      <c r="M10" s="1">
        <f t="shared" si="3"/>
        <v>2985.7</v>
      </c>
      <c r="N10" s="36">
        <v>3450.9</v>
      </c>
      <c r="O10" s="40"/>
      <c r="P10" s="1">
        <f t="shared" si="4"/>
        <v>3450.9</v>
      </c>
      <c r="Q10" s="36">
        <v>3252.79</v>
      </c>
      <c r="R10" s="150"/>
      <c r="S10" s="158">
        <v>3252.79</v>
      </c>
    </row>
    <row r="11" spans="1:19" ht="15">
      <c r="A11" s="28" t="s">
        <v>10</v>
      </c>
      <c r="B11" s="36">
        <v>2158.22</v>
      </c>
      <c r="C11" s="40"/>
      <c r="D11" s="1">
        <f t="shared" si="0"/>
        <v>2158.22</v>
      </c>
      <c r="E11" s="36">
        <v>2362.48</v>
      </c>
      <c r="F11" s="40"/>
      <c r="G11" s="1">
        <f t="shared" si="1"/>
        <v>2362.48</v>
      </c>
      <c r="H11" s="36">
        <v>2807.63</v>
      </c>
      <c r="I11" s="40"/>
      <c r="J11" s="1">
        <f t="shared" si="2"/>
        <v>2807.63</v>
      </c>
      <c r="K11" s="36">
        <v>2985.7</v>
      </c>
      <c r="L11" s="40"/>
      <c r="M11" s="1">
        <f t="shared" si="3"/>
        <v>2985.7</v>
      </c>
      <c r="N11" s="36">
        <v>3450.9</v>
      </c>
      <c r="O11" s="40"/>
      <c r="P11" s="1">
        <f t="shared" si="4"/>
        <v>3450.9</v>
      </c>
      <c r="Q11" s="36">
        <v>3252.79</v>
      </c>
      <c r="R11" s="150"/>
      <c r="S11" s="158">
        <v>3252.79</v>
      </c>
    </row>
    <row r="12" spans="1:19" ht="15">
      <c r="A12" s="28" t="s">
        <v>11</v>
      </c>
      <c r="B12" s="36">
        <v>2158.22</v>
      </c>
      <c r="C12" s="40"/>
      <c r="D12" s="1">
        <f t="shared" si="0"/>
        <v>2158.22</v>
      </c>
      <c r="E12" s="36">
        <v>2362.48</v>
      </c>
      <c r="F12" s="40"/>
      <c r="G12" s="1">
        <f t="shared" si="1"/>
        <v>2362.48</v>
      </c>
      <c r="H12" s="36">
        <v>2807.63</v>
      </c>
      <c r="I12" s="40"/>
      <c r="J12" s="1">
        <f t="shared" si="2"/>
        <v>2807.63</v>
      </c>
      <c r="K12" s="36">
        <v>2985.7</v>
      </c>
      <c r="L12" s="40"/>
      <c r="M12" s="1">
        <f t="shared" si="3"/>
        <v>2985.7</v>
      </c>
      <c r="N12" s="36">
        <v>3450.9</v>
      </c>
      <c r="O12" s="40"/>
      <c r="P12" s="1">
        <f t="shared" si="4"/>
        <v>3450.9</v>
      </c>
      <c r="Q12" s="36">
        <v>3252.79</v>
      </c>
      <c r="R12" s="150"/>
      <c r="S12" s="158">
        <v>3252.79</v>
      </c>
    </row>
    <row r="13" spans="1:19" ht="15">
      <c r="A13" s="28" t="s">
        <v>12</v>
      </c>
      <c r="B13" s="36">
        <v>2158.22</v>
      </c>
      <c r="C13" s="40"/>
      <c r="D13" s="1">
        <f t="shared" si="0"/>
        <v>2158.22</v>
      </c>
      <c r="E13" s="36">
        <v>2362.48</v>
      </c>
      <c r="F13" s="40"/>
      <c r="G13" s="1">
        <f t="shared" si="1"/>
        <v>2362.48</v>
      </c>
      <c r="H13" s="36">
        <v>2807.63</v>
      </c>
      <c r="I13" s="40"/>
      <c r="J13" s="1">
        <f t="shared" si="2"/>
        <v>2807.63</v>
      </c>
      <c r="K13" s="148">
        <v>2985.7</v>
      </c>
      <c r="L13" s="40"/>
      <c r="M13" s="1">
        <f t="shared" si="3"/>
        <v>2985.7</v>
      </c>
      <c r="N13" s="36">
        <v>3519.89</v>
      </c>
      <c r="O13" s="40"/>
      <c r="P13" s="1">
        <f t="shared" si="4"/>
        <v>3519.89</v>
      </c>
      <c r="Q13" s="148">
        <v>3252.79</v>
      </c>
      <c r="R13" s="150"/>
      <c r="S13" s="158">
        <f aca="true" t="shared" si="5" ref="S13:S18">SUM(Q13:R13)</f>
        <v>3252.79</v>
      </c>
    </row>
    <row r="14" spans="1:19" ht="15">
      <c r="A14" s="28" t="s">
        <v>13</v>
      </c>
      <c r="B14" s="36">
        <v>2158.22</v>
      </c>
      <c r="C14" s="40"/>
      <c r="D14" s="1">
        <f t="shared" si="0"/>
        <v>2158.22</v>
      </c>
      <c r="E14" s="36">
        <v>2362.48</v>
      </c>
      <c r="F14" s="40"/>
      <c r="G14" s="1">
        <f t="shared" si="1"/>
        <v>2362.48</v>
      </c>
      <c r="H14" s="36">
        <v>2807.63</v>
      </c>
      <c r="I14" s="40"/>
      <c r="J14" s="1">
        <f t="shared" si="2"/>
        <v>2807.63</v>
      </c>
      <c r="K14" s="148">
        <v>2985.7</v>
      </c>
      <c r="L14" s="40"/>
      <c r="M14" s="1">
        <f t="shared" si="3"/>
        <v>2985.7</v>
      </c>
      <c r="N14" s="36">
        <v>3519.89</v>
      </c>
      <c r="O14" s="40"/>
      <c r="P14" s="1">
        <f t="shared" si="4"/>
        <v>3519.89</v>
      </c>
      <c r="Q14" s="148">
        <v>3252.79</v>
      </c>
      <c r="R14" s="150"/>
      <c r="S14" s="158">
        <f t="shared" si="5"/>
        <v>3252.79</v>
      </c>
    </row>
    <row r="15" spans="1:19" ht="15">
      <c r="A15" s="28" t="s">
        <v>14</v>
      </c>
      <c r="B15" s="36">
        <v>2158.22</v>
      </c>
      <c r="C15" s="40"/>
      <c r="D15" s="1">
        <f t="shared" si="0"/>
        <v>2158.22</v>
      </c>
      <c r="E15" s="36">
        <v>2362.48</v>
      </c>
      <c r="F15" s="40"/>
      <c r="G15" s="1">
        <f t="shared" si="1"/>
        <v>2362.48</v>
      </c>
      <c r="H15" s="36">
        <v>2807.63</v>
      </c>
      <c r="I15" s="40"/>
      <c r="J15" s="1">
        <f t="shared" si="2"/>
        <v>2807.63</v>
      </c>
      <c r="K15" s="148">
        <v>2985.7</v>
      </c>
      <c r="L15" s="40"/>
      <c r="M15" s="1">
        <f t="shared" si="3"/>
        <v>2985.7</v>
      </c>
      <c r="N15" s="36">
        <v>3519.89</v>
      </c>
      <c r="O15" s="40"/>
      <c r="P15" s="1">
        <f t="shared" si="4"/>
        <v>3519.89</v>
      </c>
      <c r="Q15" s="148">
        <v>3252.79</v>
      </c>
      <c r="R15" s="150"/>
      <c r="S15" s="158">
        <f t="shared" si="5"/>
        <v>3252.79</v>
      </c>
    </row>
    <row r="16" spans="1:19" ht="15">
      <c r="A16" s="28" t="s">
        <v>15</v>
      </c>
      <c r="B16" s="36">
        <v>2201.43</v>
      </c>
      <c r="C16" s="40"/>
      <c r="D16" s="1">
        <f t="shared" si="0"/>
        <v>2201.43</v>
      </c>
      <c r="E16" s="36">
        <v>2409.77</v>
      </c>
      <c r="F16" s="40"/>
      <c r="G16" s="1">
        <f t="shared" si="1"/>
        <v>2409.77</v>
      </c>
      <c r="H16" s="36">
        <v>2863.84</v>
      </c>
      <c r="I16" s="40"/>
      <c r="J16" s="1">
        <f t="shared" si="2"/>
        <v>2863.84</v>
      </c>
      <c r="K16" s="148">
        <v>3045.47</v>
      </c>
      <c r="L16" s="40"/>
      <c r="M16" s="1">
        <f t="shared" si="3"/>
        <v>3045.47</v>
      </c>
      <c r="N16" s="36">
        <v>3590.35</v>
      </c>
      <c r="O16" s="40"/>
      <c r="P16" s="1">
        <f t="shared" si="4"/>
        <v>3590.35</v>
      </c>
      <c r="Q16" s="148">
        <v>3317.91</v>
      </c>
      <c r="R16" s="150"/>
      <c r="S16" s="158">
        <f t="shared" si="5"/>
        <v>3317.91</v>
      </c>
    </row>
    <row r="17" spans="1:19" ht="15">
      <c r="A17" s="28" t="s">
        <v>16</v>
      </c>
      <c r="B17" s="36">
        <v>2201.43</v>
      </c>
      <c r="C17" s="40"/>
      <c r="D17" s="1">
        <f t="shared" si="0"/>
        <v>2201.43</v>
      </c>
      <c r="E17" s="36">
        <v>2409.77</v>
      </c>
      <c r="F17" s="40"/>
      <c r="G17" s="1">
        <f>SUM(E17:F17)</f>
        <v>2409.77</v>
      </c>
      <c r="H17" s="36">
        <v>2863.84</v>
      </c>
      <c r="I17" s="40"/>
      <c r="J17" s="1">
        <f>SUM(H17:I17)</f>
        <v>2863.84</v>
      </c>
      <c r="K17" s="148">
        <v>3045.47</v>
      </c>
      <c r="L17" s="40"/>
      <c r="M17" s="1">
        <f>SUM(K17:L17)</f>
        <v>3045.47</v>
      </c>
      <c r="N17" s="36">
        <v>3590.35</v>
      </c>
      <c r="O17" s="40"/>
      <c r="P17" s="1">
        <f>SUM(N17:O17)</f>
        <v>3590.35</v>
      </c>
      <c r="Q17" s="148">
        <v>3317.91</v>
      </c>
      <c r="R17" s="150"/>
      <c r="S17" s="158">
        <f t="shared" si="5"/>
        <v>3317.91</v>
      </c>
    </row>
    <row r="18" spans="1:19" ht="15">
      <c r="A18" s="28" t="s">
        <v>17</v>
      </c>
      <c r="B18" s="36">
        <v>2201.43</v>
      </c>
      <c r="C18" s="40"/>
      <c r="D18" s="1">
        <f t="shared" si="0"/>
        <v>2201.43</v>
      </c>
      <c r="E18" s="36">
        <v>2409.77</v>
      </c>
      <c r="F18" s="40"/>
      <c r="G18" s="1">
        <f>SUM(E18:F18)</f>
        <v>2409.77</v>
      </c>
      <c r="H18" s="36">
        <v>2863.84</v>
      </c>
      <c r="I18" s="40"/>
      <c r="J18" s="1">
        <f>SUM(H18:I18)</f>
        <v>2863.84</v>
      </c>
      <c r="K18" s="148">
        <v>3045.47</v>
      </c>
      <c r="L18" s="40"/>
      <c r="M18" s="1">
        <f>SUM(K18:L18)</f>
        <v>3045.47</v>
      </c>
      <c r="N18" s="36">
        <v>3590.35</v>
      </c>
      <c r="O18" s="40"/>
      <c r="P18" s="1">
        <f>SUM(N18:O18)</f>
        <v>3590.35</v>
      </c>
      <c r="Q18" s="148">
        <v>3317.91</v>
      </c>
      <c r="R18" s="150"/>
      <c r="S18" s="158">
        <f t="shared" si="5"/>
        <v>3317.91</v>
      </c>
    </row>
    <row r="19" spans="1:19" ht="13.5" thickBot="1">
      <c r="A19" s="57"/>
      <c r="B19" s="57"/>
      <c r="C19" s="40"/>
      <c r="D19" s="4"/>
      <c r="E19" s="57"/>
      <c r="F19" s="40"/>
      <c r="G19" s="4"/>
      <c r="H19" s="57"/>
      <c r="I19" s="40"/>
      <c r="J19" s="4"/>
      <c r="K19" s="147"/>
      <c r="L19" s="40"/>
      <c r="M19" s="4"/>
      <c r="N19" s="57"/>
      <c r="O19" s="40"/>
      <c r="P19" s="4"/>
      <c r="Q19" s="152"/>
      <c r="R19" s="150"/>
      <c r="S19" s="159"/>
    </row>
    <row r="20" spans="1:19" ht="13.5" thickBot="1">
      <c r="A20" s="45" t="s">
        <v>5</v>
      </c>
      <c r="B20" s="45">
        <f>SUM(B7:B19)</f>
        <v>26028.27</v>
      </c>
      <c r="C20" s="40"/>
      <c r="D20" s="62">
        <f>SUM(D7:D18)</f>
        <v>26028.27</v>
      </c>
      <c r="E20" s="58">
        <f>SUM(E7:E19)</f>
        <v>28491.63</v>
      </c>
      <c r="F20" s="40"/>
      <c r="G20" s="5">
        <f>SUM(G7:G19)</f>
        <v>28491.63</v>
      </c>
      <c r="H20" s="58">
        <f>SUM(H7:H19)</f>
        <v>33860.19</v>
      </c>
      <c r="I20" s="40"/>
      <c r="J20" s="5">
        <f>SUM(J7:J19)</f>
        <v>33860.19</v>
      </c>
      <c r="K20" s="58">
        <f>SUM(K7:K19)</f>
        <v>36007.71000000001</v>
      </c>
      <c r="L20" s="40"/>
      <c r="M20" s="65">
        <f>SUM(M7:M19)</f>
        <v>36007.71000000001</v>
      </c>
      <c r="N20" s="58">
        <f>SUM(N7:N18)</f>
        <v>42036.119999999995</v>
      </c>
      <c r="O20" s="40"/>
      <c r="P20" s="65">
        <f>SUM(P7:P19)</f>
        <v>42036.119999999995</v>
      </c>
      <c r="Q20" s="154">
        <f>SUM(Q7:Q18)</f>
        <v>39228.84000000001</v>
      </c>
      <c r="R20" s="150"/>
      <c r="S20" s="160">
        <f>SUM(S7:S18)</f>
        <v>39228.84000000001</v>
      </c>
    </row>
    <row r="21" spans="1:19" ht="12.75">
      <c r="A21" s="59" t="s">
        <v>18</v>
      </c>
      <c r="B21" s="141">
        <f>0.92*B9</f>
        <v>1985.5623999999998</v>
      </c>
      <c r="C21" s="40"/>
      <c r="D21" s="8">
        <f>SUM(B21:C21)</f>
        <v>1985.5623999999998</v>
      </c>
      <c r="E21" s="141">
        <f>0.92*E9</f>
        <v>2173.4816</v>
      </c>
      <c r="F21" s="40"/>
      <c r="G21" s="8">
        <f>SUM(E21:E21)</f>
        <v>2173.4816</v>
      </c>
      <c r="H21" s="141">
        <f>0.92*H9</f>
        <v>2583.0196</v>
      </c>
      <c r="I21" s="40"/>
      <c r="J21" s="3">
        <f>SUM(H21:H21)</f>
        <v>2583.0196</v>
      </c>
      <c r="K21" s="141">
        <f>0.92*K9</f>
        <v>2746.844</v>
      </c>
      <c r="L21" s="40"/>
      <c r="M21" s="3">
        <f>SUM(K21:K21)</f>
        <v>2746.844</v>
      </c>
      <c r="N21" s="141">
        <f>0.92*N9</f>
        <v>3174.8280000000004</v>
      </c>
      <c r="O21" s="40"/>
      <c r="P21" s="3">
        <f>SUM(N21:N21)</f>
        <v>3174.8280000000004</v>
      </c>
      <c r="Q21" s="141">
        <f>0.92*Q9</f>
        <v>2992.5668</v>
      </c>
      <c r="R21" s="150"/>
      <c r="S21" s="161">
        <f>SUM(Q21:Q21)</f>
        <v>2992.5668</v>
      </c>
    </row>
    <row r="22" spans="1:19" ht="13.5" thickBot="1">
      <c r="A22" s="61" t="s">
        <v>19</v>
      </c>
      <c r="B22" s="57">
        <f>727.44+(0.025*B16*12)</f>
        <v>1387.8690000000001</v>
      </c>
      <c r="C22" s="40"/>
      <c r="D22" s="7">
        <f>SUM(B22:C22)</f>
        <v>1387.8690000000001</v>
      </c>
      <c r="E22" s="57">
        <f>727.44+(0.025*E16*12)</f>
        <v>1450.371</v>
      </c>
      <c r="F22" s="40"/>
      <c r="G22" s="4">
        <f>SUM(E22:F22)</f>
        <v>1450.371</v>
      </c>
      <c r="H22" s="57">
        <f>727.44+(0.025*H16*12)</f>
        <v>1586.592</v>
      </c>
      <c r="I22" s="40"/>
      <c r="J22" s="4">
        <f>SUM(H22:I22)</f>
        <v>1586.592</v>
      </c>
      <c r="K22" s="57">
        <f>727.44+(0.025*K16*12)</f>
        <v>1641.081</v>
      </c>
      <c r="L22" s="40"/>
      <c r="M22" s="4">
        <f>SUM(K22:L22)</f>
        <v>1641.081</v>
      </c>
      <c r="N22" s="57">
        <f>727.44+(0.025*N16*12)</f>
        <v>1804.545</v>
      </c>
      <c r="O22" s="40"/>
      <c r="P22" s="4">
        <f>SUM(N22:O22)</f>
        <v>1804.545</v>
      </c>
      <c r="Q22" s="57">
        <f>727.44+(0.025*Q16*12)</f>
        <v>1722.813</v>
      </c>
      <c r="R22" s="150"/>
      <c r="S22" s="159">
        <f>SUM(Q22:R22)</f>
        <v>1722.813</v>
      </c>
    </row>
    <row r="23" spans="1:19" ht="12.75">
      <c r="A23" s="60"/>
      <c r="B23" s="60"/>
      <c r="C23" s="40"/>
      <c r="D23" s="8"/>
      <c r="E23" s="60"/>
      <c r="F23" s="40"/>
      <c r="G23" s="3"/>
      <c r="H23" s="60"/>
      <c r="I23" s="40"/>
      <c r="J23" s="3"/>
      <c r="K23" s="60"/>
      <c r="L23" s="60"/>
      <c r="M23" s="3"/>
      <c r="N23" s="60"/>
      <c r="O23" s="40"/>
      <c r="P23" s="3">
        <f>SUM(N23:O23)</f>
        <v>0</v>
      </c>
      <c r="Q23" s="141"/>
      <c r="R23" s="141"/>
      <c r="S23" s="161"/>
    </row>
    <row r="24" spans="1:19" ht="18">
      <c r="A24" s="50" t="s">
        <v>5</v>
      </c>
      <c r="B24" s="33">
        <f>SUM(B20:B23)</f>
        <v>29401.701399999998</v>
      </c>
      <c r="C24" s="34"/>
      <c r="D24" s="1">
        <f>SUM(D20:D23)</f>
        <v>29401.701399999998</v>
      </c>
      <c r="E24" s="33">
        <f>SUM(E20:E23)</f>
        <v>32115.4826</v>
      </c>
      <c r="F24" s="34"/>
      <c r="G24" s="1">
        <f>SUM(G20:G23)</f>
        <v>32115.4826</v>
      </c>
      <c r="H24" s="33">
        <f>SUM(H20:H23)</f>
        <v>38029.8016</v>
      </c>
      <c r="I24" s="34"/>
      <c r="J24" s="1">
        <f>SUM(J20:J23)</f>
        <v>38029.8016</v>
      </c>
      <c r="K24" s="33">
        <f>SUM(K20:K23)</f>
        <v>40395.635</v>
      </c>
      <c r="L24" s="34"/>
      <c r="M24" s="1">
        <f>SUM(M20:M23)</f>
        <v>40395.635</v>
      </c>
      <c r="N24" s="33">
        <f>SUM(N20:N22)</f>
        <v>47015.492999999995</v>
      </c>
      <c r="O24" s="34"/>
      <c r="P24" s="1">
        <f>SUM(P20:P23)</f>
        <v>47015.492999999995</v>
      </c>
      <c r="Q24" s="148">
        <f>SUM(Q20:Q23)</f>
        <v>43944.21980000001</v>
      </c>
      <c r="R24" s="148"/>
      <c r="S24" s="158">
        <f>SUM(S20:S23)</f>
        <v>43944.21980000001</v>
      </c>
    </row>
    <row r="25" spans="1:19" ht="12.75">
      <c r="A25" s="36"/>
      <c r="B25" s="36"/>
      <c r="C25" s="36"/>
      <c r="D25" s="6"/>
      <c r="E25" s="36"/>
      <c r="F25" s="36"/>
      <c r="G25" s="1"/>
      <c r="H25" s="36"/>
      <c r="I25" s="36"/>
      <c r="J25" s="1"/>
      <c r="K25" s="36"/>
      <c r="L25" s="36"/>
      <c r="M25" s="6"/>
      <c r="N25" s="36"/>
      <c r="O25" s="36"/>
      <c r="P25" s="6">
        <f>SUM(N25:O25)</f>
        <v>0</v>
      </c>
      <c r="Q25" s="44"/>
      <c r="R25" s="44"/>
      <c r="S25" s="63"/>
    </row>
    <row r="27" spans="1:6" ht="12.75">
      <c r="A27" s="145">
        <v>2017</v>
      </c>
      <c r="B27" s="35"/>
      <c r="C27" s="144" t="s">
        <v>34</v>
      </c>
      <c r="D27" s="135"/>
      <c r="E27" s="125" t="s">
        <v>41</v>
      </c>
      <c r="F27" s="124"/>
    </row>
    <row r="28" spans="1:6" ht="12.75">
      <c r="A28" s="100" t="s">
        <v>35</v>
      </c>
      <c r="B28" s="35"/>
      <c r="C28" s="144" t="s">
        <v>36</v>
      </c>
      <c r="D28" s="135"/>
      <c r="E28" s="135" t="s">
        <v>37</v>
      </c>
      <c r="F28" s="136"/>
    </row>
    <row r="29" spans="1:6" ht="12.75">
      <c r="A29" s="51" t="s">
        <v>38</v>
      </c>
      <c r="B29" s="35"/>
      <c r="C29" s="143" t="s">
        <v>44</v>
      </c>
      <c r="D29" s="142"/>
      <c r="E29" s="142">
        <v>1.7069</v>
      </c>
      <c r="F29" s="142"/>
    </row>
    <row r="30" ht="12.75">
      <c r="A30" s="51" t="s">
        <v>46</v>
      </c>
    </row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landscape" paperSize="8" scale="76" r:id="rId1"/>
  <colBreaks count="2" manualBreakCount="2">
    <brk id="7" max="65535" man="1"/>
    <brk id="1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0"/>
  <sheetViews>
    <sheetView tabSelected="1" zoomScalePageLayoutView="0" workbookViewId="0" topLeftCell="A1">
      <selection activeCell="F35" sqref="F35"/>
    </sheetView>
  </sheetViews>
  <sheetFormatPr defaultColWidth="11.421875" defaultRowHeight="12.75"/>
  <cols>
    <col min="1" max="1" width="12.421875" style="55" customWidth="1"/>
    <col min="2" max="2" width="14.00390625" style="55" customWidth="1"/>
    <col min="3" max="3" width="13.28125" style="55" customWidth="1"/>
    <col min="4" max="5" width="13.7109375" style="55" customWidth="1"/>
    <col min="6" max="6" width="12.28125" style="55" customWidth="1"/>
    <col min="7" max="7" width="13.28125" style="55" customWidth="1"/>
    <col min="8" max="8" width="13.140625" style="55" customWidth="1"/>
    <col min="9" max="9" width="12.421875" style="55" customWidth="1"/>
    <col min="10" max="10" width="13.28125" style="55" customWidth="1"/>
    <col min="11" max="13" width="14.00390625" style="55" customWidth="1"/>
    <col min="14" max="14" width="14.28125" style="55" customWidth="1"/>
    <col min="15" max="16" width="13.28125" style="55" customWidth="1"/>
    <col min="17" max="17" width="13.421875" style="55" customWidth="1"/>
    <col min="18" max="18" width="11.421875" style="37" customWidth="1"/>
    <col min="19" max="19" width="13.421875" style="37" customWidth="1"/>
    <col min="20" max="16384" width="11.421875" style="55" customWidth="1"/>
  </cols>
  <sheetData>
    <row r="1" spans="1:19" ht="15.75">
      <c r="A1" s="126" t="s">
        <v>51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</row>
    <row r="2" spans="1:18" ht="15.75">
      <c r="A2" s="134" t="s">
        <v>25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</row>
    <row r="3" spans="1:19" ht="15">
      <c r="A3" s="38"/>
      <c r="B3" s="128" t="s">
        <v>0</v>
      </c>
      <c r="C3" s="129"/>
      <c r="D3" s="130"/>
      <c r="E3" s="128" t="s">
        <v>1</v>
      </c>
      <c r="F3" s="129"/>
      <c r="G3" s="130"/>
      <c r="H3" s="128" t="s">
        <v>2</v>
      </c>
      <c r="I3" s="129"/>
      <c r="J3" s="130"/>
      <c r="K3" s="128" t="s">
        <v>26</v>
      </c>
      <c r="L3" s="129"/>
      <c r="M3" s="130"/>
      <c r="N3" s="128" t="s">
        <v>27</v>
      </c>
      <c r="O3" s="129"/>
      <c r="P3" s="130"/>
      <c r="Q3" s="131" t="s">
        <v>40</v>
      </c>
      <c r="R3" s="132"/>
      <c r="S3" s="133"/>
    </row>
    <row r="4" spans="1:19" ht="15">
      <c r="A4" s="38"/>
      <c r="B4" s="40"/>
      <c r="C4" s="40"/>
      <c r="D4" s="14" t="s">
        <v>5</v>
      </c>
      <c r="E4" s="40"/>
      <c r="F4" s="40"/>
      <c r="G4" s="14" t="s">
        <v>5</v>
      </c>
      <c r="H4" s="40"/>
      <c r="I4" s="40"/>
      <c r="J4" s="69" t="s">
        <v>5</v>
      </c>
      <c r="K4" s="40"/>
      <c r="L4" s="40"/>
      <c r="M4" s="69" t="s">
        <v>5</v>
      </c>
      <c r="N4" s="40"/>
      <c r="O4" s="40"/>
      <c r="P4" s="14" t="s">
        <v>5</v>
      </c>
      <c r="Q4" s="41"/>
      <c r="R4" s="41"/>
      <c r="S4" s="73" t="s">
        <v>5</v>
      </c>
    </row>
    <row r="5" spans="1:19" ht="15">
      <c r="A5" s="38"/>
      <c r="B5" s="27"/>
      <c r="C5" s="40"/>
      <c r="D5" s="66"/>
      <c r="E5" s="27"/>
      <c r="F5" s="40"/>
      <c r="G5" s="66"/>
      <c r="H5" s="27"/>
      <c r="I5" s="40"/>
      <c r="J5" s="70"/>
      <c r="K5" s="27"/>
      <c r="L5" s="40"/>
      <c r="M5" s="70"/>
      <c r="N5" s="27"/>
      <c r="O5" s="27"/>
      <c r="P5" s="66"/>
      <c r="Q5" s="41"/>
      <c r="R5" s="41"/>
      <c r="S5" s="73"/>
    </row>
    <row r="6" spans="1:19" ht="12.75">
      <c r="A6" s="49"/>
      <c r="B6" s="36"/>
      <c r="C6" s="40"/>
      <c r="D6" s="15"/>
      <c r="E6" s="36"/>
      <c r="F6" s="40"/>
      <c r="G6" s="10"/>
      <c r="H6" s="36"/>
      <c r="I6" s="40"/>
      <c r="J6" s="10"/>
      <c r="K6" s="36"/>
      <c r="L6" s="40"/>
      <c r="M6" s="71"/>
      <c r="N6" s="36"/>
      <c r="O6" s="36"/>
      <c r="P6" s="10"/>
      <c r="Q6" s="44"/>
      <c r="R6" s="41"/>
      <c r="S6" s="73"/>
    </row>
    <row r="7" spans="1:19" ht="15">
      <c r="A7" s="28" t="s">
        <v>6</v>
      </c>
      <c r="B7" s="36">
        <v>2703.01</v>
      </c>
      <c r="C7" s="40"/>
      <c r="D7" s="10">
        <f aca="true" t="shared" si="0" ref="D7:D18">SUM(B7:C7)</f>
        <v>2703.01</v>
      </c>
      <c r="E7" s="36">
        <v>2907.27</v>
      </c>
      <c r="F7" s="40"/>
      <c r="G7" s="10">
        <f aca="true" t="shared" si="1" ref="G7:G19">SUM(E7:F7)</f>
        <v>2907.27</v>
      </c>
      <c r="H7" s="36">
        <v>3352.43</v>
      </c>
      <c r="I7" s="40"/>
      <c r="J7" s="10">
        <f aca="true" t="shared" si="2" ref="J7:J12">SUM(H7:I7)</f>
        <v>3352.43</v>
      </c>
      <c r="K7" s="36">
        <v>3530.49</v>
      </c>
      <c r="L7" s="40"/>
      <c r="M7" s="10">
        <f aca="true" t="shared" si="3" ref="M7:M12">SUM(K7:L7)</f>
        <v>3530.49</v>
      </c>
      <c r="N7" s="36">
        <v>4064.68</v>
      </c>
      <c r="O7" s="36"/>
      <c r="P7" s="10">
        <f aca="true" t="shared" si="4" ref="P7:P12">SUM(N7:O7)</f>
        <v>4064.68</v>
      </c>
      <c r="Q7" s="36">
        <v>3797.58</v>
      </c>
      <c r="R7" s="150"/>
      <c r="S7" s="10">
        <f aca="true" t="shared" si="5" ref="S7:S12">SUM(Q7:R7)</f>
        <v>3797.58</v>
      </c>
    </row>
    <row r="8" spans="1:19" ht="15">
      <c r="A8" s="28" t="s">
        <v>7</v>
      </c>
      <c r="B8" s="36">
        <v>2703.01</v>
      </c>
      <c r="C8" s="40"/>
      <c r="D8" s="10">
        <f t="shared" si="0"/>
        <v>2703.01</v>
      </c>
      <c r="E8" s="36">
        <v>2907.27</v>
      </c>
      <c r="F8" s="40"/>
      <c r="G8" s="10">
        <f t="shared" si="1"/>
        <v>2907.27</v>
      </c>
      <c r="H8" s="36">
        <v>3352.43</v>
      </c>
      <c r="I8" s="40"/>
      <c r="J8" s="10">
        <f t="shared" si="2"/>
        <v>3352.43</v>
      </c>
      <c r="K8" s="36">
        <v>3530.49</v>
      </c>
      <c r="L8" s="40"/>
      <c r="M8" s="10">
        <f t="shared" si="3"/>
        <v>3530.49</v>
      </c>
      <c r="N8" s="36">
        <v>4064.68</v>
      </c>
      <c r="O8" s="36"/>
      <c r="P8" s="10">
        <f t="shared" si="4"/>
        <v>4064.68</v>
      </c>
      <c r="Q8" s="36">
        <v>3797.58</v>
      </c>
      <c r="R8" s="150"/>
      <c r="S8" s="10">
        <f t="shared" si="5"/>
        <v>3797.58</v>
      </c>
    </row>
    <row r="9" spans="1:19" ht="15">
      <c r="A9" s="28" t="s">
        <v>8</v>
      </c>
      <c r="B9" s="36">
        <v>2703.01</v>
      </c>
      <c r="C9" s="40"/>
      <c r="D9" s="10">
        <f t="shared" si="0"/>
        <v>2703.01</v>
      </c>
      <c r="E9" s="36">
        <v>2907.27</v>
      </c>
      <c r="F9" s="40"/>
      <c r="G9" s="10">
        <f t="shared" si="1"/>
        <v>2907.27</v>
      </c>
      <c r="H9" s="36">
        <v>3352.43</v>
      </c>
      <c r="I9" s="40"/>
      <c r="J9" s="10">
        <f t="shared" si="2"/>
        <v>3352.43</v>
      </c>
      <c r="K9" s="36">
        <v>3530.49</v>
      </c>
      <c r="L9" s="40"/>
      <c r="M9" s="10">
        <f t="shared" si="3"/>
        <v>3530.49</v>
      </c>
      <c r="N9" s="36">
        <v>4064.68</v>
      </c>
      <c r="O9" s="36"/>
      <c r="P9" s="10">
        <f t="shared" si="4"/>
        <v>4064.68</v>
      </c>
      <c r="Q9" s="36">
        <v>3797.58</v>
      </c>
      <c r="R9" s="150"/>
      <c r="S9" s="10">
        <f t="shared" si="5"/>
        <v>3797.58</v>
      </c>
    </row>
    <row r="10" spans="1:19" ht="15">
      <c r="A10" s="28" t="s">
        <v>9</v>
      </c>
      <c r="B10" s="36">
        <v>2703.01</v>
      </c>
      <c r="C10" s="40"/>
      <c r="D10" s="10">
        <f t="shared" si="0"/>
        <v>2703.01</v>
      </c>
      <c r="E10" s="36">
        <v>2907.27</v>
      </c>
      <c r="F10" s="40"/>
      <c r="G10" s="10">
        <f t="shared" si="1"/>
        <v>2907.27</v>
      </c>
      <c r="H10" s="36">
        <v>3352.43</v>
      </c>
      <c r="I10" s="40"/>
      <c r="J10" s="10">
        <f t="shared" si="2"/>
        <v>3352.43</v>
      </c>
      <c r="K10" s="36">
        <v>3530.49</v>
      </c>
      <c r="L10" s="40"/>
      <c r="M10" s="10">
        <f t="shared" si="3"/>
        <v>3530.49</v>
      </c>
      <c r="N10" s="36">
        <v>4064.68</v>
      </c>
      <c r="O10" s="36"/>
      <c r="P10" s="10">
        <f t="shared" si="4"/>
        <v>4064.68</v>
      </c>
      <c r="Q10" s="36">
        <v>3797.58</v>
      </c>
      <c r="R10" s="150"/>
      <c r="S10" s="10">
        <f t="shared" si="5"/>
        <v>3797.58</v>
      </c>
    </row>
    <row r="11" spans="1:19" ht="15">
      <c r="A11" s="28" t="s">
        <v>10</v>
      </c>
      <c r="B11" s="36">
        <v>2703.01</v>
      </c>
      <c r="C11" s="40"/>
      <c r="D11" s="10">
        <f t="shared" si="0"/>
        <v>2703.01</v>
      </c>
      <c r="E11" s="36">
        <v>2907.27</v>
      </c>
      <c r="F11" s="40"/>
      <c r="G11" s="10">
        <f t="shared" si="1"/>
        <v>2907.27</v>
      </c>
      <c r="H11" s="36">
        <v>3352.43</v>
      </c>
      <c r="I11" s="40"/>
      <c r="J11" s="10">
        <f t="shared" si="2"/>
        <v>3352.43</v>
      </c>
      <c r="K11" s="36">
        <v>3530.49</v>
      </c>
      <c r="L11" s="40"/>
      <c r="M11" s="10">
        <f t="shared" si="3"/>
        <v>3530.49</v>
      </c>
      <c r="N11" s="36">
        <v>4064.68</v>
      </c>
      <c r="O11" s="36"/>
      <c r="P11" s="10">
        <f t="shared" si="4"/>
        <v>4064.68</v>
      </c>
      <c r="Q11" s="36">
        <v>3797.58</v>
      </c>
      <c r="R11" s="150"/>
      <c r="S11" s="10">
        <f t="shared" si="5"/>
        <v>3797.58</v>
      </c>
    </row>
    <row r="12" spans="1:19" ht="15">
      <c r="A12" s="28" t="s">
        <v>11</v>
      </c>
      <c r="B12" s="36">
        <v>2703.01</v>
      </c>
      <c r="C12" s="40"/>
      <c r="D12" s="10">
        <f t="shared" si="0"/>
        <v>2703.01</v>
      </c>
      <c r="E12" s="36">
        <v>2907.27</v>
      </c>
      <c r="F12" s="40"/>
      <c r="G12" s="10">
        <f t="shared" si="1"/>
        <v>2907.27</v>
      </c>
      <c r="H12" s="36">
        <v>3352.43</v>
      </c>
      <c r="I12" s="40"/>
      <c r="J12" s="10">
        <f t="shared" si="2"/>
        <v>3352.43</v>
      </c>
      <c r="K12" s="36">
        <v>3530.49</v>
      </c>
      <c r="L12" s="40"/>
      <c r="M12" s="10">
        <f t="shared" si="3"/>
        <v>3530.49</v>
      </c>
      <c r="N12" s="36">
        <v>4064.68</v>
      </c>
      <c r="O12" s="36"/>
      <c r="P12" s="10">
        <f t="shared" si="4"/>
        <v>4064.68</v>
      </c>
      <c r="Q12" s="36">
        <v>3797.58</v>
      </c>
      <c r="R12" s="150"/>
      <c r="S12" s="10">
        <f t="shared" si="5"/>
        <v>3797.58</v>
      </c>
    </row>
    <row r="13" spans="1:19" ht="15">
      <c r="A13" s="28" t="s">
        <v>12</v>
      </c>
      <c r="B13" s="36">
        <v>2703.01</v>
      </c>
      <c r="C13" s="40"/>
      <c r="D13" s="10">
        <f t="shared" si="0"/>
        <v>2703.01</v>
      </c>
      <c r="E13" s="36">
        <v>2907.27</v>
      </c>
      <c r="F13" s="40"/>
      <c r="G13" s="10">
        <f t="shared" si="1"/>
        <v>2907.27</v>
      </c>
      <c r="H13" s="36">
        <v>3352.43</v>
      </c>
      <c r="I13" s="40"/>
      <c r="J13" s="10">
        <f aca="true" t="shared" si="6" ref="J13:J19">SUM(H13:I13)</f>
        <v>3352.43</v>
      </c>
      <c r="K13" s="148">
        <v>3530.49</v>
      </c>
      <c r="L13" s="40"/>
      <c r="M13" s="10">
        <f aca="true" t="shared" si="7" ref="M13:M19">SUM(K13:L13)</f>
        <v>3530.49</v>
      </c>
      <c r="N13" s="36">
        <v>4064.68</v>
      </c>
      <c r="O13" s="36"/>
      <c r="P13" s="10">
        <f aca="true" t="shared" si="8" ref="P13:P19">SUM(N13:O13)</f>
        <v>4064.68</v>
      </c>
      <c r="Q13" s="148">
        <v>3797.58</v>
      </c>
      <c r="R13" s="150"/>
      <c r="S13" s="162">
        <f aca="true" t="shared" si="9" ref="S13:S18">SUM(Q13:R13)</f>
        <v>3797.58</v>
      </c>
    </row>
    <row r="14" spans="1:19" ht="15">
      <c r="A14" s="28" t="s">
        <v>13</v>
      </c>
      <c r="B14" s="36">
        <v>2703.01</v>
      </c>
      <c r="C14" s="40"/>
      <c r="D14" s="10">
        <f t="shared" si="0"/>
        <v>2703.01</v>
      </c>
      <c r="E14" s="36">
        <v>2907.27</v>
      </c>
      <c r="F14" s="40"/>
      <c r="G14" s="10">
        <f t="shared" si="1"/>
        <v>2907.27</v>
      </c>
      <c r="H14" s="36">
        <v>3352.43</v>
      </c>
      <c r="I14" s="40"/>
      <c r="J14" s="10">
        <f t="shared" si="6"/>
        <v>3352.43</v>
      </c>
      <c r="K14" s="148">
        <v>3530.49</v>
      </c>
      <c r="L14" s="40"/>
      <c r="M14" s="10">
        <f t="shared" si="7"/>
        <v>3530.49</v>
      </c>
      <c r="N14" s="36">
        <v>4064.68</v>
      </c>
      <c r="O14" s="36"/>
      <c r="P14" s="10">
        <f t="shared" si="8"/>
        <v>4064.68</v>
      </c>
      <c r="Q14" s="148">
        <v>3797.58</v>
      </c>
      <c r="R14" s="150"/>
      <c r="S14" s="162">
        <f t="shared" si="9"/>
        <v>3797.58</v>
      </c>
    </row>
    <row r="15" spans="1:19" ht="15">
      <c r="A15" s="28" t="s">
        <v>14</v>
      </c>
      <c r="B15" s="36">
        <v>2703.01</v>
      </c>
      <c r="C15" s="40"/>
      <c r="D15" s="10">
        <f t="shared" si="0"/>
        <v>2703.01</v>
      </c>
      <c r="E15" s="36">
        <v>2907.27</v>
      </c>
      <c r="F15" s="40"/>
      <c r="G15" s="10">
        <f t="shared" si="1"/>
        <v>2907.27</v>
      </c>
      <c r="H15" s="36">
        <v>3352.43</v>
      </c>
      <c r="I15" s="40"/>
      <c r="J15" s="10">
        <f t="shared" si="6"/>
        <v>3352.43</v>
      </c>
      <c r="K15" s="148">
        <v>3530.49</v>
      </c>
      <c r="L15" s="40"/>
      <c r="M15" s="10">
        <f t="shared" si="7"/>
        <v>3530.49</v>
      </c>
      <c r="N15" s="36">
        <v>4064.68</v>
      </c>
      <c r="O15" s="36"/>
      <c r="P15" s="10">
        <f t="shared" si="8"/>
        <v>4064.68</v>
      </c>
      <c r="Q15" s="148">
        <v>3797.58</v>
      </c>
      <c r="R15" s="150"/>
      <c r="S15" s="162">
        <f t="shared" si="9"/>
        <v>3797.58</v>
      </c>
    </row>
    <row r="16" spans="1:19" ht="15">
      <c r="A16" s="28" t="s">
        <v>15</v>
      </c>
      <c r="B16" s="36">
        <v>2757.12</v>
      </c>
      <c r="C16" s="40"/>
      <c r="D16" s="10">
        <f t="shared" si="0"/>
        <v>2757.12</v>
      </c>
      <c r="E16" s="36">
        <v>2965.47</v>
      </c>
      <c r="F16" s="40"/>
      <c r="G16" s="10">
        <f t="shared" si="1"/>
        <v>2965.47</v>
      </c>
      <c r="H16" s="36">
        <v>3419.54</v>
      </c>
      <c r="I16" s="40"/>
      <c r="J16" s="10">
        <f t="shared" si="6"/>
        <v>3419.54</v>
      </c>
      <c r="K16" s="148">
        <v>3601.17</v>
      </c>
      <c r="L16" s="40"/>
      <c r="M16" s="10">
        <f t="shared" si="7"/>
        <v>3601.17</v>
      </c>
      <c r="N16" s="36">
        <v>4146.05</v>
      </c>
      <c r="O16" s="36"/>
      <c r="P16" s="10">
        <f t="shared" si="8"/>
        <v>4146.05</v>
      </c>
      <c r="Q16" s="148">
        <v>3873.61</v>
      </c>
      <c r="R16" s="150"/>
      <c r="S16" s="162">
        <f t="shared" si="9"/>
        <v>3873.61</v>
      </c>
    </row>
    <row r="17" spans="1:19" ht="15">
      <c r="A17" s="28" t="s">
        <v>16</v>
      </c>
      <c r="B17" s="36">
        <v>2757.12</v>
      </c>
      <c r="C17" s="40"/>
      <c r="D17" s="10">
        <f t="shared" si="0"/>
        <v>2757.12</v>
      </c>
      <c r="E17" s="36">
        <v>2965.47</v>
      </c>
      <c r="F17" s="40"/>
      <c r="G17" s="10">
        <f t="shared" si="1"/>
        <v>2965.47</v>
      </c>
      <c r="H17" s="36">
        <v>3419.54</v>
      </c>
      <c r="I17" s="40"/>
      <c r="J17" s="10">
        <f t="shared" si="6"/>
        <v>3419.54</v>
      </c>
      <c r="K17" s="148">
        <v>3601.17</v>
      </c>
      <c r="L17" s="40"/>
      <c r="M17" s="10">
        <f t="shared" si="7"/>
        <v>3601.17</v>
      </c>
      <c r="N17" s="36">
        <v>4146.05</v>
      </c>
      <c r="O17" s="36"/>
      <c r="P17" s="10">
        <f t="shared" si="8"/>
        <v>4146.05</v>
      </c>
      <c r="Q17" s="148">
        <v>3873.61</v>
      </c>
      <c r="R17" s="150"/>
      <c r="S17" s="162">
        <f t="shared" si="9"/>
        <v>3873.61</v>
      </c>
    </row>
    <row r="18" spans="1:19" ht="15">
      <c r="A18" s="28" t="s">
        <v>17</v>
      </c>
      <c r="B18" s="36">
        <v>2757.12</v>
      </c>
      <c r="C18" s="40"/>
      <c r="D18" s="10">
        <f t="shared" si="0"/>
        <v>2757.12</v>
      </c>
      <c r="E18" s="36">
        <v>2965.47</v>
      </c>
      <c r="F18" s="40"/>
      <c r="G18" s="10">
        <f t="shared" si="1"/>
        <v>2965.47</v>
      </c>
      <c r="H18" s="36">
        <v>3419.54</v>
      </c>
      <c r="I18" s="40"/>
      <c r="J18" s="10">
        <f t="shared" si="6"/>
        <v>3419.54</v>
      </c>
      <c r="K18" s="148">
        <v>3601.17</v>
      </c>
      <c r="L18" s="40"/>
      <c r="M18" s="10">
        <f t="shared" si="7"/>
        <v>3601.17</v>
      </c>
      <c r="N18" s="36">
        <v>4146.05</v>
      </c>
      <c r="O18" s="36"/>
      <c r="P18" s="10">
        <f t="shared" si="8"/>
        <v>4146.05</v>
      </c>
      <c r="Q18" s="148">
        <v>3873.61</v>
      </c>
      <c r="R18" s="150"/>
      <c r="S18" s="162">
        <f t="shared" si="9"/>
        <v>3873.61</v>
      </c>
    </row>
    <row r="19" spans="1:19" ht="13.5" thickBot="1">
      <c r="A19" s="57"/>
      <c r="B19" s="57"/>
      <c r="C19" s="40"/>
      <c r="D19" s="11"/>
      <c r="E19" s="57"/>
      <c r="F19" s="40"/>
      <c r="G19" s="11">
        <f t="shared" si="1"/>
        <v>0</v>
      </c>
      <c r="H19" s="57"/>
      <c r="I19" s="40"/>
      <c r="J19" s="11">
        <f t="shared" si="6"/>
        <v>0</v>
      </c>
      <c r="K19" s="146"/>
      <c r="L19" s="40"/>
      <c r="M19" s="11">
        <f t="shared" si="7"/>
        <v>0</v>
      </c>
      <c r="N19" s="57"/>
      <c r="O19" s="36"/>
      <c r="P19" s="11">
        <f t="shared" si="8"/>
        <v>0</v>
      </c>
      <c r="Q19" s="152"/>
      <c r="R19" s="150"/>
      <c r="S19" s="163"/>
    </row>
    <row r="20" spans="1:19" ht="13.5" thickBot="1">
      <c r="A20" s="45" t="s">
        <v>5</v>
      </c>
      <c r="B20" s="45">
        <f>SUM(B7:B19)</f>
        <v>32598.45</v>
      </c>
      <c r="C20" s="40"/>
      <c r="D20" s="67">
        <f>SUM(D7:D18)</f>
        <v>32598.45</v>
      </c>
      <c r="E20" s="58">
        <f>SUM(E7:E19)</f>
        <v>35061.840000000004</v>
      </c>
      <c r="F20" s="40"/>
      <c r="G20" s="12">
        <f>SUM(G7:G19)</f>
        <v>35061.840000000004</v>
      </c>
      <c r="H20" s="58">
        <f>SUM(H7:H19)</f>
        <v>40430.49</v>
      </c>
      <c r="I20" s="40"/>
      <c r="J20" s="12">
        <f>SUM(J7:J19)</f>
        <v>40430.49</v>
      </c>
      <c r="K20" s="58">
        <f>SUM(K7:K19)</f>
        <v>42577.919999999984</v>
      </c>
      <c r="L20" s="40"/>
      <c r="M20" s="72">
        <f>SUM(M7:M19)</f>
        <v>42577.919999999984</v>
      </c>
      <c r="N20" s="58">
        <f>SUM(N7:N18)</f>
        <v>49020.270000000004</v>
      </c>
      <c r="O20" s="36"/>
      <c r="P20" s="72">
        <f>SUM(P7:P19)</f>
        <v>49020.270000000004</v>
      </c>
      <c r="Q20" s="154">
        <f>SUM(Q7:Q18)</f>
        <v>45799.05000000001</v>
      </c>
      <c r="R20" s="150"/>
      <c r="S20" s="164">
        <f>SUM(S7:S18)</f>
        <v>45799.05000000001</v>
      </c>
    </row>
    <row r="21" spans="1:19" ht="12.75">
      <c r="A21" s="59" t="s">
        <v>18</v>
      </c>
      <c r="B21" s="111">
        <f>+B9*0.92</f>
        <v>2486.7692</v>
      </c>
      <c r="C21" s="40"/>
      <c r="D21" s="18">
        <f>SUM(B21:B21)</f>
        <v>2486.7692</v>
      </c>
      <c r="E21" s="111">
        <f>+E9*0.92</f>
        <v>2674.6884</v>
      </c>
      <c r="F21" s="40"/>
      <c r="G21" s="13">
        <f>SUM(E21:E21)</f>
        <v>2674.6884</v>
      </c>
      <c r="H21" s="111">
        <f>+H9*0.92</f>
        <v>3084.2356</v>
      </c>
      <c r="I21" s="40"/>
      <c r="J21" s="13">
        <f>SUM(H21:H21)</f>
        <v>3084.2356</v>
      </c>
      <c r="K21" s="111">
        <f>+K9*0.92</f>
        <v>3248.0508</v>
      </c>
      <c r="L21" s="40"/>
      <c r="M21" s="13">
        <f>SUM(K21:K21)</f>
        <v>3248.0508</v>
      </c>
      <c r="N21" s="111">
        <f>+N9*0.92</f>
        <v>3739.5056</v>
      </c>
      <c r="O21" s="36"/>
      <c r="P21" s="13">
        <f>SUM(N21:N21)</f>
        <v>3739.5056</v>
      </c>
      <c r="Q21" s="111">
        <f>+Q9*0.92</f>
        <v>3493.7736</v>
      </c>
      <c r="R21" s="150"/>
      <c r="S21" s="165">
        <f>SUM(Q21:Q21)</f>
        <v>3493.7736</v>
      </c>
    </row>
    <row r="22" spans="1:19" ht="13.5" thickBot="1">
      <c r="A22" s="61" t="s">
        <v>19</v>
      </c>
      <c r="B22" s="57">
        <f>727.44+(B16*0.025*12)</f>
        <v>1554.576</v>
      </c>
      <c r="C22" s="40"/>
      <c r="D22" s="16">
        <f>SUM(B22:C22)</f>
        <v>1554.576</v>
      </c>
      <c r="E22" s="57">
        <f>727.44+(E16*0.025*12)</f>
        <v>1617.081</v>
      </c>
      <c r="F22" s="40"/>
      <c r="G22" s="11">
        <f>SUM(E22:F22)</f>
        <v>1617.081</v>
      </c>
      <c r="H22" s="57">
        <f>727.44+(H16*0.025*12)</f>
        <v>1753.3020000000001</v>
      </c>
      <c r="I22" s="40"/>
      <c r="J22" s="11">
        <f>SUM(H22:I22)</f>
        <v>1753.3020000000001</v>
      </c>
      <c r="K22" s="57">
        <f>727.44+(K16*0.025*12)</f>
        <v>1807.7910000000002</v>
      </c>
      <c r="L22" s="40"/>
      <c r="M22" s="11">
        <f>SUM(K22:L22)</f>
        <v>1807.7910000000002</v>
      </c>
      <c r="N22" s="57">
        <f>727.44+(N16*0.025*12)</f>
        <v>1971.255</v>
      </c>
      <c r="O22" s="36"/>
      <c r="P22" s="11">
        <f>SUM(N22:O22)</f>
        <v>1971.255</v>
      </c>
      <c r="Q22" s="57">
        <f>727.44+(Q16*0.025*12)</f>
        <v>1889.5230000000001</v>
      </c>
      <c r="R22" s="150"/>
      <c r="S22" s="163">
        <f>SUM(Q22:R22)</f>
        <v>1889.5230000000001</v>
      </c>
    </row>
    <row r="23" spans="1:19" ht="12.75">
      <c r="A23" s="60"/>
      <c r="B23" s="60"/>
      <c r="C23" s="60"/>
      <c r="D23" s="18"/>
      <c r="E23" s="60"/>
      <c r="F23" s="40"/>
      <c r="G23" s="13"/>
      <c r="H23" s="60"/>
      <c r="I23" s="40"/>
      <c r="J23" s="13"/>
      <c r="K23" s="60"/>
      <c r="L23" s="40"/>
      <c r="M23" s="13"/>
      <c r="N23" s="60"/>
      <c r="O23" s="60"/>
      <c r="P23" s="13">
        <f>SUM(N23:O23)</f>
        <v>0</v>
      </c>
      <c r="Q23" s="141"/>
      <c r="R23" s="141"/>
      <c r="S23" s="165"/>
    </row>
    <row r="24" spans="1:19" ht="18">
      <c r="A24" s="50" t="s">
        <v>5</v>
      </c>
      <c r="B24" s="33">
        <f>SUM(B20:B23)</f>
        <v>36639.7952</v>
      </c>
      <c r="C24" s="34"/>
      <c r="D24" s="10">
        <f>SUM(D20:D23)</f>
        <v>36639.7952</v>
      </c>
      <c r="E24" s="33">
        <f>SUM(E20:E23)</f>
        <v>39353.6094</v>
      </c>
      <c r="F24" s="34"/>
      <c r="G24" s="10">
        <f>SUM(G20:G23)</f>
        <v>39353.6094</v>
      </c>
      <c r="H24" s="33">
        <f>SUM(H20:H23)</f>
        <v>45268.0276</v>
      </c>
      <c r="I24" s="34"/>
      <c r="J24" s="10">
        <f>SUM(J20:J23)</f>
        <v>45268.0276</v>
      </c>
      <c r="K24" s="33">
        <f>SUM(K20:K23)</f>
        <v>47633.76179999998</v>
      </c>
      <c r="L24" s="34"/>
      <c r="M24" s="10">
        <f>SUM(M20:M23)</f>
        <v>47633.76179999998</v>
      </c>
      <c r="N24" s="33">
        <f>SUM(N20:N22)</f>
        <v>54731.0306</v>
      </c>
      <c r="O24" s="34"/>
      <c r="P24" s="10">
        <f>SUM(P20:P23)</f>
        <v>54731.0306</v>
      </c>
      <c r="Q24" s="148">
        <f>SUM(Q20:Q22)</f>
        <v>51182.34660000001</v>
      </c>
      <c r="R24" s="148"/>
      <c r="S24" s="162">
        <f>SUM(S20:S23)</f>
        <v>51182.34660000001</v>
      </c>
    </row>
    <row r="25" spans="1:19" ht="12.75">
      <c r="A25" s="36"/>
      <c r="B25" s="36"/>
      <c r="C25" s="36"/>
      <c r="D25" s="15"/>
      <c r="E25" s="36"/>
      <c r="F25" s="36"/>
      <c r="G25" s="10"/>
      <c r="H25" s="36"/>
      <c r="I25" s="36"/>
      <c r="J25" s="10"/>
      <c r="K25" s="36"/>
      <c r="L25" s="36"/>
      <c r="M25" s="10"/>
      <c r="N25" s="36"/>
      <c r="O25" s="36"/>
      <c r="P25" s="71">
        <f>SUM(N25:O25)</f>
        <v>0</v>
      </c>
      <c r="Q25" s="44"/>
      <c r="R25" s="44"/>
      <c r="S25" s="73"/>
    </row>
    <row r="27" spans="1:6" ht="12.75">
      <c r="A27" s="145">
        <v>2017</v>
      </c>
      <c r="B27" s="35"/>
      <c r="C27" s="144" t="s">
        <v>34</v>
      </c>
      <c r="D27" s="135"/>
      <c r="E27" s="125" t="s">
        <v>41</v>
      </c>
      <c r="F27" s="124"/>
    </row>
    <row r="28" spans="1:6" ht="12.75">
      <c r="A28" s="100" t="s">
        <v>35</v>
      </c>
      <c r="B28" s="35"/>
      <c r="C28" s="144" t="s">
        <v>36</v>
      </c>
      <c r="D28" s="135"/>
      <c r="E28" s="135" t="s">
        <v>37</v>
      </c>
      <c r="F28" s="136"/>
    </row>
    <row r="29" spans="1:6" ht="12.75">
      <c r="A29" s="51" t="s">
        <v>38</v>
      </c>
      <c r="B29" s="35"/>
      <c r="C29" s="143" t="s">
        <v>44</v>
      </c>
      <c r="D29" s="142"/>
      <c r="E29" s="142">
        <v>1.7069</v>
      </c>
      <c r="F29" s="142"/>
    </row>
    <row r="30" ht="12.75">
      <c r="A30" s="51" t="s">
        <v>46</v>
      </c>
    </row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landscape" paperSize="8" scale="77" r:id="rId1"/>
  <colBreaks count="2" manualBreakCount="2">
    <brk id="7" max="65535" man="1"/>
    <brk id="1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0"/>
  <sheetViews>
    <sheetView tabSelected="1" zoomScalePageLayoutView="0" workbookViewId="0" topLeftCell="A1">
      <selection activeCell="F35" sqref="F35"/>
    </sheetView>
  </sheetViews>
  <sheetFormatPr defaultColWidth="11.421875" defaultRowHeight="12.75"/>
  <cols>
    <col min="1" max="1" width="12.421875" style="55" customWidth="1"/>
    <col min="2" max="2" width="14.00390625" style="55" customWidth="1"/>
    <col min="3" max="3" width="13.421875" style="55" customWidth="1"/>
    <col min="4" max="5" width="13.7109375" style="55" customWidth="1"/>
    <col min="6" max="6" width="12.28125" style="55" customWidth="1"/>
    <col min="7" max="7" width="13.28125" style="55" customWidth="1"/>
    <col min="8" max="8" width="13.140625" style="55" customWidth="1"/>
    <col min="9" max="9" width="12.421875" style="55" customWidth="1"/>
    <col min="10" max="10" width="13.28125" style="55" customWidth="1"/>
    <col min="11" max="13" width="14.00390625" style="55" customWidth="1"/>
    <col min="14" max="14" width="13.28125" style="55" hidden="1" customWidth="1"/>
    <col min="15" max="15" width="13.421875" style="55" customWidth="1"/>
    <col min="16" max="16" width="11.421875" style="37" customWidth="1"/>
    <col min="17" max="17" width="13.00390625" style="37" customWidth="1"/>
    <col min="18" max="16384" width="11.421875" style="55" customWidth="1"/>
  </cols>
  <sheetData>
    <row r="1" spans="1:19" ht="15.75">
      <c r="A1" s="126" t="s">
        <v>53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68"/>
      <c r="S1" s="68"/>
    </row>
    <row r="2" spans="1:16" ht="15.75">
      <c r="A2" s="127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</row>
    <row r="3" spans="1:17" ht="15">
      <c r="A3" s="38"/>
      <c r="B3" s="128" t="s">
        <v>0</v>
      </c>
      <c r="C3" s="129"/>
      <c r="D3" s="130"/>
      <c r="E3" s="128" t="s">
        <v>1</v>
      </c>
      <c r="F3" s="129"/>
      <c r="G3" s="130"/>
      <c r="H3" s="128" t="s">
        <v>2</v>
      </c>
      <c r="I3" s="129"/>
      <c r="J3" s="130"/>
      <c r="K3" s="128" t="s">
        <v>22</v>
      </c>
      <c r="L3" s="129"/>
      <c r="M3" s="130"/>
      <c r="N3" s="66" t="s">
        <v>4</v>
      </c>
      <c r="O3" s="131" t="s">
        <v>23</v>
      </c>
      <c r="P3" s="132"/>
      <c r="Q3" s="133"/>
    </row>
    <row r="4" spans="1:17" ht="15">
      <c r="A4" s="38"/>
      <c r="B4" s="40"/>
      <c r="C4" s="40"/>
      <c r="D4" s="112" t="s">
        <v>5</v>
      </c>
      <c r="E4" s="40"/>
      <c r="F4" s="40"/>
      <c r="G4" s="112" t="s">
        <v>5</v>
      </c>
      <c r="H4" s="40"/>
      <c r="I4" s="40"/>
      <c r="J4" s="112" t="s">
        <v>5</v>
      </c>
      <c r="K4" s="40"/>
      <c r="L4" s="40"/>
      <c r="M4" s="112" t="s">
        <v>5</v>
      </c>
      <c r="N4" s="14"/>
      <c r="O4" s="150"/>
      <c r="P4" s="150" t="s">
        <v>24</v>
      </c>
      <c r="Q4" s="166" t="s">
        <v>5</v>
      </c>
    </row>
    <row r="5" spans="1:17" ht="15">
      <c r="A5" s="38"/>
      <c r="B5" s="27"/>
      <c r="C5" s="40"/>
      <c r="D5" s="113"/>
      <c r="E5" s="27"/>
      <c r="F5" s="40"/>
      <c r="G5" s="113"/>
      <c r="H5" s="27"/>
      <c r="I5" s="40"/>
      <c r="J5" s="113"/>
      <c r="K5" s="27"/>
      <c r="L5" s="40"/>
      <c r="M5" s="113"/>
      <c r="N5" s="66"/>
      <c r="O5" s="150"/>
      <c r="P5" s="150"/>
      <c r="Q5" s="166"/>
    </row>
    <row r="6" spans="1:17" ht="12.75">
      <c r="A6" s="49"/>
      <c r="B6" s="36"/>
      <c r="C6" s="40"/>
      <c r="D6" s="120"/>
      <c r="E6" s="36"/>
      <c r="F6" s="40"/>
      <c r="G6" s="114"/>
      <c r="H6" s="36"/>
      <c r="I6" s="40"/>
      <c r="J6" s="114"/>
      <c r="K6" s="36"/>
      <c r="L6" s="40"/>
      <c r="M6" s="114"/>
      <c r="N6" s="15"/>
      <c r="O6" s="148"/>
      <c r="P6" s="148"/>
      <c r="Q6" s="166"/>
    </row>
    <row r="7" spans="1:17" ht="15">
      <c r="A7" s="28" t="s">
        <v>6</v>
      </c>
      <c r="B7" s="36">
        <v>2975.34</v>
      </c>
      <c r="C7" s="40"/>
      <c r="D7" s="114">
        <f aca="true" t="shared" si="0" ref="D7:D18">SUM(B7:C7)</f>
        <v>2975.34</v>
      </c>
      <c r="E7" s="36">
        <v>3371.63</v>
      </c>
      <c r="F7" s="40"/>
      <c r="G7" s="114">
        <f aca="true" t="shared" si="1" ref="G7:G19">SUM(E7:F7)</f>
        <v>3371.63</v>
      </c>
      <c r="H7" s="36">
        <v>4043.73</v>
      </c>
      <c r="I7" s="40"/>
      <c r="J7" s="114">
        <f aca="true" t="shared" si="2" ref="J7:J19">SUM(H7:I7)</f>
        <v>4043.73</v>
      </c>
      <c r="K7" s="36">
        <v>4312.58</v>
      </c>
      <c r="L7" s="40"/>
      <c r="M7" s="114">
        <f aca="true" t="shared" si="3" ref="M7:M19">SUM(K7:L7)</f>
        <v>4312.58</v>
      </c>
      <c r="N7" s="15" t="e">
        <f>ROUND(#REF!/40.3399,2)</f>
        <v>#REF!</v>
      </c>
      <c r="O7" s="36">
        <v>4581.42</v>
      </c>
      <c r="P7" s="148"/>
      <c r="Q7" s="114">
        <f aca="true" t="shared" si="4" ref="Q7:Q13">SUM(O7:P7)</f>
        <v>4581.42</v>
      </c>
    </row>
    <row r="8" spans="1:17" ht="15">
      <c r="A8" s="28" t="s">
        <v>7</v>
      </c>
      <c r="B8" s="36">
        <v>2975.34</v>
      </c>
      <c r="C8" s="40"/>
      <c r="D8" s="114">
        <f t="shared" si="0"/>
        <v>2975.34</v>
      </c>
      <c r="E8" s="36">
        <v>3371.63</v>
      </c>
      <c r="F8" s="40"/>
      <c r="G8" s="114">
        <f t="shared" si="1"/>
        <v>3371.63</v>
      </c>
      <c r="H8" s="36">
        <v>4043.73</v>
      </c>
      <c r="I8" s="40"/>
      <c r="J8" s="114">
        <f t="shared" si="2"/>
        <v>4043.73</v>
      </c>
      <c r="K8" s="36">
        <v>4312.58</v>
      </c>
      <c r="L8" s="40"/>
      <c r="M8" s="114">
        <f t="shared" si="3"/>
        <v>4312.58</v>
      </c>
      <c r="N8" s="15" t="e">
        <f>ROUND(#REF!/40.3399,2)</f>
        <v>#REF!</v>
      </c>
      <c r="O8" s="36">
        <v>4581.42</v>
      </c>
      <c r="P8" s="148"/>
      <c r="Q8" s="114">
        <f t="shared" si="4"/>
        <v>4581.42</v>
      </c>
    </row>
    <row r="9" spans="1:17" ht="15">
      <c r="A9" s="28" t="s">
        <v>8</v>
      </c>
      <c r="B9" s="36">
        <v>2975.34</v>
      </c>
      <c r="C9" s="40"/>
      <c r="D9" s="114">
        <f t="shared" si="0"/>
        <v>2975.34</v>
      </c>
      <c r="E9" s="36">
        <v>3371.63</v>
      </c>
      <c r="F9" s="40"/>
      <c r="G9" s="114">
        <f t="shared" si="1"/>
        <v>3371.63</v>
      </c>
      <c r="H9" s="36">
        <v>4043.73</v>
      </c>
      <c r="I9" s="40"/>
      <c r="J9" s="114">
        <f t="shared" si="2"/>
        <v>4043.73</v>
      </c>
      <c r="K9" s="36">
        <v>4312.58</v>
      </c>
      <c r="L9" s="40"/>
      <c r="M9" s="114">
        <f t="shared" si="3"/>
        <v>4312.58</v>
      </c>
      <c r="N9" s="15" t="e">
        <f>ROUND(#REF!/40.3399,2)</f>
        <v>#REF!</v>
      </c>
      <c r="O9" s="36">
        <v>4581.42</v>
      </c>
      <c r="P9" s="148"/>
      <c r="Q9" s="114">
        <f t="shared" si="4"/>
        <v>4581.42</v>
      </c>
    </row>
    <row r="10" spans="1:17" ht="15">
      <c r="A10" s="28" t="s">
        <v>9</v>
      </c>
      <c r="B10" s="36">
        <v>2975.34</v>
      </c>
      <c r="C10" s="40"/>
      <c r="D10" s="114">
        <f t="shared" si="0"/>
        <v>2975.34</v>
      </c>
      <c r="E10" s="36">
        <v>3371.63</v>
      </c>
      <c r="F10" s="40"/>
      <c r="G10" s="114">
        <f t="shared" si="1"/>
        <v>3371.63</v>
      </c>
      <c r="H10" s="36">
        <v>4043.73</v>
      </c>
      <c r="I10" s="40"/>
      <c r="J10" s="114">
        <f t="shared" si="2"/>
        <v>4043.73</v>
      </c>
      <c r="K10" s="36">
        <v>4312.58</v>
      </c>
      <c r="L10" s="40"/>
      <c r="M10" s="114">
        <f t="shared" si="3"/>
        <v>4312.58</v>
      </c>
      <c r="N10" s="15" t="e">
        <f>ROUND(#REF!/40.3399,2)</f>
        <v>#REF!</v>
      </c>
      <c r="O10" s="36">
        <v>4581.42</v>
      </c>
      <c r="P10" s="148"/>
      <c r="Q10" s="114">
        <f t="shared" si="4"/>
        <v>4581.42</v>
      </c>
    </row>
    <row r="11" spans="1:17" ht="15">
      <c r="A11" s="28" t="s">
        <v>10</v>
      </c>
      <c r="B11" s="36">
        <v>2975.34</v>
      </c>
      <c r="C11" s="40"/>
      <c r="D11" s="114">
        <f t="shared" si="0"/>
        <v>2975.34</v>
      </c>
      <c r="E11" s="36">
        <v>3371.63</v>
      </c>
      <c r="F11" s="40"/>
      <c r="G11" s="114">
        <f t="shared" si="1"/>
        <v>3371.63</v>
      </c>
      <c r="H11" s="36">
        <v>4043.73</v>
      </c>
      <c r="I11" s="40"/>
      <c r="J11" s="114">
        <f t="shared" si="2"/>
        <v>4043.73</v>
      </c>
      <c r="K11" s="36">
        <v>4312.58</v>
      </c>
      <c r="L11" s="40"/>
      <c r="M11" s="114">
        <f t="shared" si="3"/>
        <v>4312.58</v>
      </c>
      <c r="N11" s="15" t="e">
        <f>ROUND(#REF!/40.3399,2)</f>
        <v>#REF!</v>
      </c>
      <c r="O11" s="36">
        <v>4581.42</v>
      </c>
      <c r="P11" s="148"/>
      <c r="Q11" s="114">
        <f t="shared" si="4"/>
        <v>4581.42</v>
      </c>
    </row>
    <row r="12" spans="1:17" ht="15">
      <c r="A12" s="28" t="s">
        <v>11</v>
      </c>
      <c r="B12" s="36">
        <v>2975.34</v>
      </c>
      <c r="C12" s="40"/>
      <c r="D12" s="114">
        <f t="shared" si="0"/>
        <v>2975.34</v>
      </c>
      <c r="E12" s="36">
        <v>3371.63</v>
      </c>
      <c r="F12" s="40"/>
      <c r="G12" s="114">
        <f t="shared" si="1"/>
        <v>3371.63</v>
      </c>
      <c r="H12" s="36">
        <v>4043.73</v>
      </c>
      <c r="I12" s="40"/>
      <c r="J12" s="114">
        <f t="shared" si="2"/>
        <v>4043.73</v>
      </c>
      <c r="K12" s="36">
        <v>4312.58</v>
      </c>
      <c r="L12" s="40"/>
      <c r="M12" s="114">
        <f t="shared" si="3"/>
        <v>4312.58</v>
      </c>
      <c r="N12" s="15" t="e">
        <f>ROUND(#REF!/40.3399,2)</f>
        <v>#REF!</v>
      </c>
      <c r="O12" s="36">
        <v>4581.42</v>
      </c>
      <c r="P12" s="148"/>
      <c r="Q12" s="114">
        <f t="shared" si="4"/>
        <v>4581.42</v>
      </c>
    </row>
    <row r="13" spans="1:17" ht="15">
      <c r="A13" s="28" t="s">
        <v>12</v>
      </c>
      <c r="B13" s="36">
        <v>2975.34</v>
      </c>
      <c r="C13" s="40"/>
      <c r="D13" s="114">
        <f t="shared" si="0"/>
        <v>2975.34</v>
      </c>
      <c r="E13" s="36">
        <v>3547.25</v>
      </c>
      <c r="F13" s="40"/>
      <c r="G13" s="114">
        <f t="shared" si="1"/>
        <v>3547.25</v>
      </c>
      <c r="H13" s="36">
        <v>4219.34</v>
      </c>
      <c r="I13" s="40"/>
      <c r="J13" s="114">
        <f t="shared" si="2"/>
        <v>4219.34</v>
      </c>
      <c r="K13" s="36">
        <v>4488.2</v>
      </c>
      <c r="L13" s="40"/>
      <c r="M13" s="114">
        <f t="shared" si="3"/>
        <v>4488.2</v>
      </c>
      <c r="N13" s="15" t="e">
        <f>ROUND(#REF!/40.3399,2)</f>
        <v>#REF!</v>
      </c>
      <c r="O13" s="148">
        <v>4757.04</v>
      </c>
      <c r="P13" s="148"/>
      <c r="Q13" s="114">
        <f t="shared" si="4"/>
        <v>4757.04</v>
      </c>
    </row>
    <row r="14" spans="1:17" ht="15">
      <c r="A14" s="28" t="s">
        <v>13</v>
      </c>
      <c r="B14" s="36">
        <v>2975.34</v>
      </c>
      <c r="C14" s="40"/>
      <c r="D14" s="114">
        <f t="shared" si="0"/>
        <v>2975.34</v>
      </c>
      <c r="E14" s="36">
        <v>3547.25</v>
      </c>
      <c r="F14" s="40"/>
      <c r="G14" s="114">
        <f t="shared" si="1"/>
        <v>3547.25</v>
      </c>
      <c r="H14" s="36">
        <v>4219.34</v>
      </c>
      <c r="I14" s="40"/>
      <c r="J14" s="114">
        <f t="shared" si="2"/>
        <v>4219.34</v>
      </c>
      <c r="K14" s="36">
        <v>4488.2</v>
      </c>
      <c r="L14" s="40"/>
      <c r="M14" s="114">
        <f t="shared" si="3"/>
        <v>4488.2</v>
      </c>
      <c r="N14" s="15" t="e">
        <f>ROUND(#REF!/40.3399,2)</f>
        <v>#REF!</v>
      </c>
      <c r="O14" s="148">
        <v>4757.04</v>
      </c>
      <c r="P14" s="148"/>
      <c r="Q14" s="166">
        <f>SUM(O14:P14)</f>
        <v>4757.04</v>
      </c>
    </row>
    <row r="15" spans="1:17" ht="15">
      <c r="A15" s="28" t="s">
        <v>14</v>
      </c>
      <c r="B15" s="36">
        <v>2975.34</v>
      </c>
      <c r="C15" s="40"/>
      <c r="D15" s="114">
        <f t="shared" si="0"/>
        <v>2975.34</v>
      </c>
      <c r="E15" s="36">
        <v>3547.25</v>
      </c>
      <c r="F15" s="40"/>
      <c r="G15" s="114">
        <f t="shared" si="1"/>
        <v>3547.25</v>
      </c>
      <c r="H15" s="36">
        <v>4219.34</v>
      </c>
      <c r="I15" s="40"/>
      <c r="J15" s="114">
        <f t="shared" si="2"/>
        <v>4219.34</v>
      </c>
      <c r="K15" s="36">
        <v>4488.2</v>
      </c>
      <c r="L15" s="40"/>
      <c r="M15" s="114">
        <f t="shared" si="3"/>
        <v>4488.2</v>
      </c>
      <c r="N15" s="15" t="e">
        <f>ROUND(#REF!/40.3399,2)</f>
        <v>#REF!</v>
      </c>
      <c r="O15" s="148">
        <v>4757.04</v>
      </c>
      <c r="P15" s="148"/>
      <c r="Q15" s="166">
        <f>SUM(O15:P15)</f>
        <v>4757.04</v>
      </c>
    </row>
    <row r="16" spans="1:17" ht="15">
      <c r="A16" s="28" t="s">
        <v>15</v>
      </c>
      <c r="B16" s="36">
        <v>3034.91</v>
      </c>
      <c r="C16" s="40"/>
      <c r="D16" s="114">
        <f t="shared" si="0"/>
        <v>3034.91</v>
      </c>
      <c r="E16" s="36">
        <v>3618.26</v>
      </c>
      <c r="F16" s="40"/>
      <c r="G16" s="114">
        <f t="shared" si="1"/>
        <v>3618.26</v>
      </c>
      <c r="H16" s="36">
        <v>4303.82</v>
      </c>
      <c r="I16" s="40"/>
      <c r="J16" s="114">
        <f t="shared" si="2"/>
        <v>4303.82</v>
      </c>
      <c r="K16" s="36">
        <v>4578.05</v>
      </c>
      <c r="L16" s="40"/>
      <c r="M16" s="114">
        <f t="shared" si="3"/>
        <v>4578.05</v>
      </c>
      <c r="N16" s="15" t="e">
        <f>ROUND(#REF!/40.3399,2)</f>
        <v>#REF!</v>
      </c>
      <c r="O16" s="148">
        <v>4852.27</v>
      </c>
      <c r="P16" s="148"/>
      <c r="Q16" s="166">
        <f>SUM(O16:P16)</f>
        <v>4852.27</v>
      </c>
    </row>
    <row r="17" spans="1:17" ht="15">
      <c r="A17" s="28" t="s">
        <v>16</v>
      </c>
      <c r="B17" s="36">
        <v>3034.91</v>
      </c>
      <c r="C17" s="40"/>
      <c r="D17" s="114">
        <f t="shared" si="0"/>
        <v>3034.91</v>
      </c>
      <c r="E17" s="36">
        <v>3618.26</v>
      </c>
      <c r="F17" s="40"/>
      <c r="G17" s="114">
        <f t="shared" si="1"/>
        <v>3618.26</v>
      </c>
      <c r="H17" s="36">
        <v>4303.82</v>
      </c>
      <c r="I17" s="40"/>
      <c r="J17" s="114">
        <f t="shared" si="2"/>
        <v>4303.82</v>
      </c>
      <c r="K17" s="36">
        <v>4578.05</v>
      </c>
      <c r="L17" s="40"/>
      <c r="M17" s="114">
        <f t="shared" si="3"/>
        <v>4578.05</v>
      </c>
      <c r="N17" s="15" t="e">
        <f>ROUND(#REF!/40.3399,2)</f>
        <v>#REF!</v>
      </c>
      <c r="O17" s="148">
        <v>4852.27</v>
      </c>
      <c r="P17" s="148"/>
      <c r="Q17" s="166">
        <f>SUM(O17:P17)</f>
        <v>4852.27</v>
      </c>
    </row>
    <row r="18" spans="1:17" ht="15">
      <c r="A18" s="28" t="s">
        <v>17</v>
      </c>
      <c r="B18" s="36">
        <v>3034.91</v>
      </c>
      <c r="C18" s="40"/>
      <c r="D18" s="114">
        <f t="shared" si="0"/>
        <v>3034.91</v>
      </c>
      <c r="E18" s="36">
        <v>3618.26</v>
      </c>
      <c r="F18" s="40"/>
      <c r="G18" s="114">
        <f t="shared" si="1"/>
        <v>3618.26</v>
      </c>
      <c r="H18" s="36">
        <v>4303.82</v>
      </c>
      <c r="I18" s="40"/>
      <c r="J18" s="114">
        <f t="shared" si="2"/>
        <v>4303.82</v>
      </c>
      <c r="K18" s="36">
        <v>4578.05</v>
      </c>
      <c r="L18" s="40"/>
      <c r="M18" s="114">
        <f t="shared" si="3"/>
        <v>4578.05</v>
      </c>
      <c r="N18" s="15" t="e">
        <f>ROUND(#REF!/40.3399,2)</f>
        <v>#REF!</v>
      </c>
      <c r="O18" s="148">
        <v>4852.27</v>
      </c>
      <c r="P18" s="148"/>
      <c r="Q18" s="166">
        <f>SUM(O18:P18)</f>
        <v>4852.27</v>
      </c>
    </row>
    <row r="19" spans="1:17" ht="13.5" thickBot="1">
      <c r="A19" s="57"/>
      <c r="B19" s="57"/>
      <c r="C19" s="40"/>
      <c r="D19" s="115"/>
      <c r="E19" s="57"/>
      <c r="F19" s="40"/>
      <c r="G19" s="115">
        <f t="shared" si="1"/>
        <v>0</v>
      </c>
      <c r="H19" s="57"/>
      <c r="I19" s="40"/>
      <c r="J19" s="115">
        <f t="shared" si="2"/>
        <v>0</v>
      </c>
      <c r="K19" s="36"/>
      <c r="L19" s="40"/>
      <c r="M19" s="115">
        <f t="shared" si="3"/>
        <v>0</v>
      </c>
      <c r="N19" s="16" t="e">
        <f>ROUND(#REF!/40.3399,2)</f>
        <v>#REF!</v>
      </c>
      <c r="O19" s="152"/>
      <c r="P19" s="148"/>
      <c r="Q19" s="167"/>
    </row>
    <row r="20" spans="1:17" ht="13.5" thickBot="1">
      <c r="A20" s="45" t="s">
        <v>5</v>
      </c>
      <c r="B20" s="45">
        <f>SUM(B7:B19)</f>
        <v>35882.79000000001</v>
      </c>
      <c r="C20" s="40"/>
      <c r="D20" s="121">
        <f>SUM(D7:D18)</f>
        <v>35882.79000000001</v>
      </c>
      <c r="E20" s="58">
        <f>SUM(E7:E19)</f>
        <v>41726.310000000005</v>
      </c>
      <c r="F20" s="40"/>
      <c r="G20" s="116">
        <f>SUM(G7:G19)</f>
        <v>41726.310000000005</v>
      </c>
      <c r="H20" s="58">
        <f>SUM(H7:H19)</f>
        <v>49831.86</v>
      </c>
      <c r="I20" s="40"/>
      <c r="J20" s="116">
        <f>SUM(J7:J19)</f>
        <v>49831.86</v>
      </c>
      <c r="K20" s="58">
        <f>SUM(K7:K19)</f>
        <v>53074.23000000001</v>
      </c>
      <c r="L20" s="40"/>
      <c r="M20" s="118">
        <f>SUM(M7:M19)</f>
        <v>53074.23000000001</v>
      </c>
      <c r="N20" s="17" t="e">
        <f>ROUND(#REF!/40.3399,2)</f>
        <v>#REF!</v>
      </c>
      <c r="O20" s="154">
        <f>SUM(O7:O18)</f>
        <v>56316.45000000001</v>
      </c>
      <c r="P20" s="148"/>
      <c r="Q20" s="168">
        <f>SUM(Q7:Q18)</f>
        <v>56316.45000000001</v>
      </c>
    </row>
    <row r="21" spans="1:17" ht="12.75">
      <c r="A21" s="59" t="s">
        <v>18</v>
      </c>
      <c r="B21" s="59">
        <f>+B9*0.92</f>
        <v>2737.3128</v>
      </c>
      <c r="C21" s="40"/>
      <c r="D21" s="122">
        <f>SUM(B21:C21)</f>
        <v>2737.3128</v>
      </c>
      <c r="E21" s="59">
        <f>+E9*0.92</f>
        <v>3101.8996</v>
      </c>
      <c r="F21" s="40"/>
      <c r="G21" s="117">
        <f>SUM(E21:F21)</f>
        <v>3101.8996</v>
      </c>
      <c r="H21" s="59">
        <f>+H9*0.92</f>
        <v>3720.2316</v>
      </c>
      <c r="I21" s="40"/>
      <c r="J21" s="117">
        <f>SUM(H21:I21)</f>
        <v>3720.2316</v>
      </c>
      <c r="K21" s="59">
        <f>+K9*0.92</f>
        <v>3967.5736</v>
      </c>
      <c r="L21" s="40"/>
      <c r="M21" s="117">
        <f>SUM(K21:L21)</f>
        <v>3967.5736</v>
      </c>
      <c r="N21" s="18" t="e">
        <f>ROUND(#REF!/40.3399,2)</f>
        <v>#REF!</v>
      </c>
      <c r="O21" s="59">
        <f>+O9*0.92</f>
        <v>4214.9064</v>
      </c>
      <c r="P21" s="148"/>
      <c r="Q21" s="166">
        <f>SUM(O21:P21)</f>
        <v>4214.9064</v>
      </c>
    </row>
    <row r="22" spans="1:17" ht="13.5" thickBot="1">
      <c r="A22" s="61" t="s">
        <v>19</v>
      </c>
      <c r="B22" s="57">
        <f>727.44+(B16*0.025*12)</f>
        <v>1637.913</v>
      </c>
      <c r="C22" s="40"/>
      <c r="D22" s="123">
        <f>SUM(B22:C22)</f>
        <v>1637.913</v>
      </c>
      <c r="E22" s="57">
        <f>727.44+(E16*0.025*12)</f>
        <v>1812.9180000000001</v>
      </c>
      <c r="F22" s="40"/>
      <c r="G22" s="115">
        <f>SUM(E22:F22)</f>
        <v>1812.9180000000001</v>
      </c>
      <c r="H22" s="57">
        <f>727.44+(H16*0.025*12)</f>
        <v>2018.586</v>
      </c>
      <c r="I22" s="40"/>
      <c r="J22" s="115">
        <f>SUM(H22:I22)</f>
        <v>2018.586</v>
      </c>
      <c r="K22" s="57">
        <f>727.44+(K16*0.025*12)</f>
        <v>2100.8550000000005</v>
      </c>
      <c r="L22" s="40"/>
      <c r="M22" s="115">
        <f>SUM(K22:L22)</f>
        <v>2100.8550000000005</v>
      </c>
      <c r="N22" s="16" t="e">
        <f>ROUND(#REF!/40.3399,2)</f>
        <v>#REF!</v>
      </c>
      <c r="O22" s="57">
        <f>727.44+(O16*0.025*12)</f>
        <v>2183.121</v>
      </c>
      <c r="P22" s="148"/>
      <c r="Q22" s="166">
        <f>SUM(O22:P22)</f>
        <v>2183.121</v>
      </c>
    </row>
    <row r="23" spans="1:17" ht="12.75">
      <c r="A23" s="60"/>
      <c r="B23" s="60"/>
      <c r="C23" s="40"/>
      <c r="D23" s="122"/>
      <c r="E23" s="60"/>
      <c r="F23" s="60"/>
      <c r="G23" s="117"/>
      <c r="H23" s="60"/>
      <c r="I23" s="40"/>
      <c r="J23" s="117"/>
      <c r="K23" s="60"/>
      <c r="L23" s="40"/>
      <c r="M23" s="117"/>
      <c r="N23" s="18" t="e">
        <f>ROUND(#REF!/40.3399,2)</f>
        <v>#REF!</v>
      </c>
      <c r="O23" s="141"/>
      <c r="P23" s="148"/>
      <c r="Q23" s="169"/>
    </row>
    <row r="24" spans="1:17" ht="18">
      <c r="A24" s="50" t="s">
        <v>5</v>
      </c>
      <c r="B24" s="33">
        <f>SUM(B20:B23)</f>
        <v>40258.01580000001</v>
      </c>
      <c r="C24" s="34"/>
      <c r="D24" s="114">
        <f>SUM(D20:D23)</f>
        <v>40258.01580000001</v>
      </c>
      <c r="E24" s="33">
        <f>SUM(E20:E23)</f>
        <v>46641.1276</v>
      </c>
      <c r="F24" s="34"/>
      <c r="G24" s="114">
        <f>SUM(G20:G23)</f>
        <v>46641.1276</v>
      </c>
      <c r="H24" s="33">
        <f>SUM(H20:H23)</f>
        <v>55570.6776</v>
      </c>
      <c r="I24" s="40"/>
      <c r="J24" s="114">
        <f>SUM(J20:J23)</f>
        <v>55570.6776</v>
      </c>
      <c r="K24" s="33">
        <f>SUM(K20:K23)</f>
        <v>59142.65860000002</v>
      </c>
      <c r="L24" s="34"/>
      <c r="M24" s="114">
        <f>SUM(M20:M23)</f>
        <v>59142.65860000002</v>
      </c>
      <c r="N24" s="15" t="e">
        <f>SUM(N20:N23)</f>
        <v>#REF!</v>
      </c>
      <c r="O24" s="148">
        <f>SUM(O20:O22)</f>
        <v>62714.47740000001</v>
      </c>
      <c r="P24" s="148"/>
      <c r="Q24" s="166">
        <f>SUM(Q20:Q23)</f>
        <v>62714.47740000001</v>
      </c>
    </row>
    <row r="25" spans="1:17" ht="12.75">
      <c r="A25" s="36"/>
      <c r="B25" s="36"/>
      <c r="C25" s="36"/>
      <c r="D25" s="120"/>
      <c r="E25" s="36"/>
      <c r="F25" s="36"/>
      <c r="G25" s="114"/>
      <c r="H25" s="36"/>
      <c r="I25" s="40"/>
      <c r="J25" s="114"/>
      <c r="K25" s="36"/>
      <c r="L25" s="36"/>
      <c r="M25" s="114"/>
      <c r="N25" s="15"/>
      <c r="O25" s="44"/>
      <c r="P25" s="44"/>
      <c r="Q25" s="119"/>
    </row>
    <row r="27" spans="1:6" ht="12.75">
      <c r="A27" s="145">
        <v>2017</v>
      </c>
      <c r="B27" s="35"/>
      <c r="C27" s="144" t="s">
        <v>34</v>
      </c>
      <c r="D27" s="135"/>
      <c r="E27" s="125" t="s">
        <v>41</v>
      </c>
      <c r="F27" s="124"/>
    </row>
    <row r="28" spans="1:6" ht="12.75">
      <c r="A28" s="100" t="s">
        <v>35</v>
      </c>
      <c r="B28" s="35"/>
      <c r="C28" s="144" t="s">
        <v>36</v>
      </c>
      <c r="D28" s="135"/>
      <c r="E28" s="135" t="s">
        <v>37</v>
      </c>
      <c r="F28" s="136"/>
    </row>
    <row r="29" spans="1:6" ht="12.75">
      <c r="A29" s="51" t="s">
        <v>38</v>
      </c>
      <c r="B29" s="35"/>
      <c r="C29" s="143" t="s">
        <v>44</v>
      </c>
      <c r="D29" s="142"/>
      <c r="E29" s="142">
        <v>1.7069</v>
      </c>
      <c r="F29" s="142"/>
    </row>
    <row r="30" ht="12.75">
      <c r="A30" s="51" t="s">
        <v>46</v>
      </c>
    </row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landscape" paperSize="8" scale="92" r:id="rId1"/>
  <colBreaks count="1" manualBreakCount="1">
    <brk id="7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0"/>
  <sheetViews>
    <sheetView tabSelected="1" zoomScalePageLayoutView="0" workbookViewId="0" topLeftCell="A1">
      <selection activeCell="F35" sqref="F35"/>
    </sheetView>
  </sheetViews>
  <sheetFormatPr defaultColWidth="11.421875" defaultRowHeight="12.75"/>
  <cols>
    <col min="1" max="1" width="12.421875" style="55" customWidth="1"/>
    <col min="2" max="2" width="14.00390625" style="55" customWidth="1"/>
    <col min="3" max="3" width="12.421875" style="55" customWidth="1"/>
    <col min="4" max="5" width="13.7109375" style="55" customWidth="1"/>
    <col min="6" max="6" width="12.28125" style="55" customWidth="1"/>
    <col min="7" max="7" width="13.28125" style="55" customWidth="1"/>
    <col min="8" max="8" width="13.140625" style="55" customWidth="1"/>
    <col min="9" max="9" width="12.421875" style="55" customWidth="1"/>
    <col min="10" max="10" width="13.28125" style="55" customWidth="1"/>
    <col min="11" max="13" width="14.00390625" style="55" customWidth="1"/>
    <col min="14" max="16" width="13.28125" style="55" hidden="1" customWidth="1"/>
    <col min="17" max="17" width="13.421875" style="55" customWidth="1"/>
    <col min="18" max="18" width="11.421875" style="37" customWidth="1"/>
    <col min="19" max="19" width="13.7109375" style="37" customWidth="1"/>
    <col min="20" max="16384" width="11.421875" style="55" customWidth="1"/>
  </cols>
  <sheetData>
    <row r="1" spans="1:19" ht="15.75">
      <c r="A1" s="126" t="s">
        <v>52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</row>
    <row r="2" spans="1:18" ht="15.75">
      <c r="A2" s="134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</row>
    <row r="3" spans="1:19" ht="15">
      <c r="A3" s="38"/>
      <c r="B3" s="128" t="s">
        <v>0</v>
      </c>
      <c r="C3" s="129"/>
      <c r="D3" s="130"/>
      <c r="E3" s="128" t="s">
        <v>1</v>
      </c>
      <c r="F3" s="129"/>
      <c r="G3" s="130"/>
      <c r="H3" s="128" t="s">
        <v>2</v>
      </c>
      <c r="I3" s="129"/>
      <c r="J3" s="130"/>
      <c r="K3" s="128" t="s">
        <v>20</v>
      </c>
      <c r="L3" s="129"/>
      <c r="M3" s="130"/>
      <c r="N3" s="129"/>
      <c r="O3" s="130"/>
      <c r="P3" s="66" t="s">
        <v>4</v>
      </c>
      <c r="Q3" s="131" t="s">
        <v>42</v>
      </c>
      <c r="R3" s="132"/>
      <c r="S3" s="133"/>
    </row>
    <row r="4" spans="1:19" ht="15">
      <c r="A4" s="38"/>
      <c r="B4" s="40"/>
      <c r="C4" s="40"/>
      <c r="D4" s="74" t="s">
        <v>5</v>
      </c>
      <c r="E4" s="40"/>
      <c r="F4" s="40"/>
      <c r="G4" s="74" t="s">
        <v>5</v>
      </c>
      <c r="H4" s="40"/>
      <c r="I4" s="40"/>
      <c r="J4" s="74" t="s">
        <v>5</v>
      </c>
      <c r="K4" s="40"/>
      <c r="L4" s="40"/>
      <c r="M4" s="74" t="s">
        <v>5</v>
      </c>
      <c r="N4" s="40"/>
      <c r="O4" s="40" t="s">
        <v>5</v>
      </c>
      <c r="P4" s="14"/>
      <c r="Q4" s="41"/>
      <c r="R4" s="41"/>
      <c r="S4" s="85" t="s">
        <v>5</v>
      </c>
    </row>
    <row r="5" spans="1:19" ht="15">
      <c r="A5" s="38"/>
      <c r="B5" s="27"/>
      <c r="C5" s="40"/>
      <c r="D5" s="75"/>
      <c r="E5" s="27"/>
      <c r="F5" s="40"/>
      <c r="G5" s="75"/>
      <c r="H5" s="27"/>
      <c r="I5" s="40"/>
      <c r="J5" s="75"/>
      <c r="K5" s="27"/>
      <c r="L5" s="40"/>
      <c r="M5" s="75"/>
      <c r="N5" s="40"/>
      <c r="O5" s="27"/>
      <c r="P5" s="66"/>
      <c r="Q5" s="41"/>
      <c r="R5" s="41"/>
      <c r="S5" s="85"/>
    </row>
    <row r="6" spans="1:19" ht="12.75">
      <c r="A6" s="49"/>
      <c r="B6" s="36"/>
      <c r="C6" s="40"/>
      <c r="D6" s="76"/>
      <c r="E6" s="36"/>
      <c r="F6" s="40"/>
      <c r="G6" s="77"/>
      <c r="H6" s="36"/>
      <c r="I6" s="40"/>
      <c r="J6" s="77"/>
      <c r="K6" s="36"/>
      <c r="L6" s="40"/>
      <c r="M6" s="77"/>
      <c r="N6" s="40"/>
      <c r="O6" s="36"/>
      <c r="P6" s="15"/>
      <c r="Q6" s="44"/>
      <c r="R6" s="41"/>
      <c r="S6" s="85"/>
    </row>
    <row r="7" spans="1:19" ht="15">
      <c r="A7" s="28" t="s">
        <v>6</v>
      </c>
      <c r="B7" s="36">
        <v>3631.74</v>
      </c>
      <c r="C7" s="40"/>
      <c r="D7" s="77">
        <f aca="true" t="shared" si="0" ref="D7:D18">SUM(B7:C7)</f>
        <v>3631.74</v>
      </c>
      <c r="E7" s="36">
        <v>4028.02</v>
      </c>
      <c r="F7" s="40"/>
      <c r="G7" s="77">
        <f aca="true" t="shared" si="1" ref="G7:G18">SUM(E7:F7)</f>
        <v>4028.02</v>
      </c>
      <c r="H7" s="36">
        <v>4700.13</v>
      </c>
      <c r="I7" s="40"/>
      <c r="J7" s="77">
        <f aca="true" t="shared" si="2" ref="J7:J19">SUM(H7:I7)</f>
        <v>4700.13</v>
      </c>
      <c r="K7" s="36">
        <v>4968.97</v>
      </c>
      <c r="L7" s="40"/>
      <c r="M7" s="77">
        <f aca="true" t="shared" si="3" ref="M7:M19">SUM(K7:L7)</f>
        <v>4968.97</v>
      </c>
      <c r="N7" s="40"/>
      <c r="O7" s="36">
        <f aca="true" t="shared" si="4" ref="O7:O23">SUM(N7:N7)</f>
        <v>0</v>
      </c>
      <c r="P7" s="15">
        <f aca="true" t="shared" si="5" ref="P7:P23">ROUND(O7/40.3399,2)</f>
        <v>0</v>
      </c>
      <c r="Q7" s="36">
        <v>5237.81</v>
      </c>
      <c r="R7" s="150"/>
      <c r="S7" s="170">
        <f aca="true" t="shared" si="6" ref="S7:S18">SUM(Q7:R7)</f>
        <v>5237.81</v>
      </c>
    </row>
    <row r="8" spans="1:19" ht="15">
      <c r="A8" s="28" t="s">
        <v>7</v>
      </c>
      <c r="B8" s="36">
        <v>3631.74</v>
      </c>
      <c r="C8" s="40"/>
      <c r="D8" s="77">
        <f t="shared" si="0"/>
        <v>3631.74</v>
      </c>
      <c r="E8" s="36">
        <v>4028.02</v>
      </c>
      <c r="F8" s="40"/>
      <c r="G8" s="77">
        <f t="shared" si="1"/>
        <v>4028.02</v>
      </c>
      <c r="H8" s="36">
        <v>4700.13</v>
      </c>
      <c r="I8" s="40"/>
      <c r="J8" s="77">
        <f t="shared" si="2"/>
        <v>4700.13</v>
      </c>
      <c r="K8" s="36">
        <v>4968.97</v>
      </c>
      <c r="L8" s="40"/>
      <c r="M8" s="77">
        <f t="shared" si="3"/>
        <v>4968.97</v>
      </c>
      <c r="N8" s="40"/>
      <c r="O8" s="36">
        <f t="shared" si="4"/>
        <v>0</v>
      </c>
      <c r="P8" s="15">
        <f t="shared" si="5"/>
        <v>0</v>
      </c>
      <c r="Q8" s="36">
        <v>5237.81</v>
      </c>
      <c r="R8" s="150"/>
      <c r="S8" s="170">
        <f t="shared" si="6"/>
        <v>5237.81</v>
      </c>
    </row>
    <row r="9" spans="1:19" ht="15">
      <c r="A9" s="28" t="s">
        <v>8</v>
      </c>
      <c r="B9" s="36">
        <v>3631.74</v>
      </c>
      <c r="C9" s="40"/>
      <c r="D9" s="77">
        <f t="shared" si="0"/>
        <v>3631.74</v>
      </c>
      <c r="E9" s="36">
        <v>4028.02</v>
      </c>
      <c r="F9" s="40"/>
      <c r="G9" s="77">
        <f t="shared" si="1"/>
        <v>4028.02</v>
      </c>
      <c r="H9" s="36">
        <v>4700.13</v>
      </c>
      <c r="I9" s="40"/>
      <c r="J9" s="77">
        <f t="shared" si="2"/>
        <v>4700.13</v>
      </c>
      <c r="K9" s="36">
        <v>4968.97</v>
      </c>
      <c r="L9" s="40"/>
      <c r="M9" s="77">
        <f t="shared" si="3"/>
        <v>4968.97</v>
      </c>
      <c r="N9" s="40"/>
      <c r="O9" s="36">
        <f t="shared" si="4"/>
        <v>0</v>
      </c>
      <c r="P9" s="15">
        <f t="shared" si="5"/>
        <v>0</v>
      </c>
      <c r="Q9" s="36">
        <v>5237.81</v>
      </c>
      <c r="R9" s="150"/>
      <c r="S9" s="170">
        <f t="shared" si="6"/>
        <v>5237.81</v>
      </c>
    </row>
    <row r="10" spans="1:19" ht="15">
      <c r="A10" s="28" t="s">
        <v>9</v>
      </c>
      <c r="B10" s="36">
        <v>3631.74</v>
      </c>
      <c r="C10" s="40"/>
      <c r="D10" s="77">
        <f t="shared" si="0"/>
        <v>3631.74</v>
      </c>
      <c r="E10" s="36">
        <v>4028.02</v>
      </c>
      <c r="F10" s="40"/>
      <c r="G10" s="77">
        <f t="shared" si="1"/>
        <v>4028.02</v>
      </c>
      <c r="H10" s="36">
        <v>4700.13</v>
      </c>
      <c r="I10" s="40"/>
      <c r="J10" s="77">
        <f t="shared" si="2"/>
        <v>4700.13</v>
      </c>
      <c r="K10" s="36">
        <v>4968.97</v>
      </c>
      <c r="L10" s="40"/>
      <c r="M10" s="77">
        <f t="shared" si="3"/>
        <v>4968.97</v>
      </c>
      <c r="N10" s="40"/>
      <c r="O10" s="36">
        <f t="shared" si="4"/>
        <v>0</v>
      </c>
      <c r="P10" s="15">
        <f t="shared" si="5"/>
        <v>0</v>
      </c>
      <c r="Q10" s="36">
        <v>5237.81</v>
      </c>
      <c r="R10" s="150"/>
      <c r="S10" s="170">
        <f t="shared" si="6"/>
        <v>5237.81</v>
      </c>
    </row>
    <row r="11" spans="1:19" ht="15">
      <c r="A11" s="28" t="s">
        <v>10</v>
      </c>
      <c r="B11" s="36">
        <v>3631.74</v>
      </c>
      <c r="C11" s="40"/>
      <c r="D11" s="77">
        <f t="shared" si="0"/>
        <v>3631.74</v>
      </c>
      <c r="E11" s="36">
        <v>4028.02</v>
      </c>
      <c r="F11" s="40"/>
      <c r="G11" s="77">
        <f t="shared" si="1"/>
        <v>4028.02</v>
      </c>
      <c r="H11" s="36">
        <v>4700.13</v>
      </c>
      <c r="I11" s="40"/>
      <c r="J11" s="77">
        <f t="shared" si="2"/>
        <v>4700.13</v>
      </c>
      <c r="K11" s="36">
        <v>4968.97</v>
      </c>
      <c r="L11" s="40"/>
      <c r="M11" s="77">
        <f t="shared" si="3"/>
        <v>4968.97</v>
      </c>
      <c r="N11" s="40"/>
      <c r="O11" s="36">
        <f t="shared" si="4"/>
        <v>0</v>
      </c>
      <c r="P11" s="15">
        <f t="shared" si="5"/>
        <v>0</v>
      </c>
      <c r="Q11" s="36">
        <v>5237.81</v>
      </c>
      <c r="R11" s="150"/>
      <c r="S11" s="170">
        <f t="shared" si="6"/>
        <v>5237.81</v>
      </c>
    </row>
    <row r="12" spans="1:19" ht="15">
      <c r="A12" s="28" t="s">
        <v>11</v>
      </c>
      <c r="B12" s="36">
        <v>3631.74</v>
      </c>
      <c r="C12" s="40"/>
      <c r="D12" s="77">
        <f t="shared" si="0"/>
        <v>3631.74</v>
      </c>
      <c r="E12" s="36">
        <v>4028.02</v>
      </c>
      <c r="F12" s="40"/>
      <c r="G12" s="77">
        <f t="shared" si="1"/>
        <v>4028.02</v>
      </c>
      <c r="H12" s="36">
        <v>4700.13</v>
      </c>
      <c r="I12" s="40"/>
      <c r="J12" s="77">
        <f t="shared" si="2"/>
        <v>4700.13</v>
      </c>
      <c r="K12" s="36">
        <v>4968.97</v>
      </c>
      <c r="L12" s="40"/>
      <c r="M12" s="77">
        <f t="shared" si="3"/>
        <v>4968.97</v>
      </c>
      <c r="N12" s="40"/>
      <c r="O12" s="36">
        <f t="shared" si="4"/>
        <v>0</v>
      </c>
      <c r="P12" s="15">
        <f t="shared" si="5"/>
        <v>0</v>
      </c>
      <c r="Q12" s="36">
        <v>5237.81</v>
      </c>
      <c r="R12" s="150"/>
      <c r="S12" s="170">
        <f t="shared" si="6"/>
        <v>5237.81</v>
      </c>
    </row>
    <row r="13" spans="1:19" ht="15">
      <c r="A13" s="28" t="s">
        <v>12</v>
      </c>
      <c r="B13" s="36">
        <v>3631.74</v>
      </c>
      <c r="C13" s="40"/>
      <c r="D13" s="77">
        <f t="shared" si="0"/>
        <v>3631.74</v>
      </c>
      <c r="E13" s="36">
        <v>4028.02</v>
      </c>
      <c r="F13" s="40"/>
      <c r="G13" s="77">
        <f t="shared" si="1"/>
        <v>4028.02</v>
      </c>
      <c r="H13" s="36">
        <v>4700.13</v>
      </c>
      <c r="I13" s="40"/>
      <c r="J13" s="77">
        <f t="shared" si="2"/>
        <v>4700.13</v>
      </c>
      <c r="K13" s="36">
        <v>4968.97</v>
      </c>
      <c r="L13" s="40"/>
      <c r="M13" s="77">
        <f t="shared" si="3"/>
        <v>4968.97</v>
      </c>
      <c r="N13" s="40"/>
      <c r="O13" s="36">
        <f t="shared" si="4"/>
        <v>0</v>
      </c>
      <c r="P13" s="15">
        <f t="shared" si="5"/>
        <v>0</v>
      </c>
      <c r="Q13" s="148">
        <v>5237.81</v>
      </c>
      <c r="R13" s="150"/>
      <c r="S13" s="170">
        <f t="shared" si="6"/>
        <v>5237.81</v>
      </c>
    </row>
    <row r="14" spans="1:19" ht="15">
      <c r="A14" s="28" t="s">
        <v>13</v>
      </c>
      <c r="B14" s="36">
        <v>3631.74</v>
      </c>
      <c r="C14" s="40"/>
      <c r="D14" s="77">
        <f t="shared" si="0"/>
        <v>3631.74</v>
      </c>
      <c r="E14" s="36">
        <v>4028.02</v>
      </c>
      <c r="F14" s="40"/>
      <c r="G14" s="77">
        <f t="shared" si="1"/>
        <v>4028.02</v>
      </c>
      <c r="H14" s="36">
        <v>4700.13</v>
      </c>
      <c r="I14" s="40"/>
      <c r="J14" s="77">
        <f t="shared" si="2"/>
        <v>4700.13</v>
      </c>
      <c r="K14" s="36">
        <v>4968.97</v>
      </c>
      <c r="L14" s="40"/>
      <c r="M14" s="77">
        <f t="shared" si="3"/>
        <v>4968.97</v>
      </c>
      <c r="N14" s="40"/>
      <c r="O14" s="36">
        <f t="shared" si="4"/>
        <v>0</v>
      </c>
      <c r="P14" s="15">
        <f t="shared" si="5"/>
        <v>0</v>
      </c>
      <c r="Q14" s="148">
        <v>5237.81</v>
      </c>
      <c r="R14" s="150"/>
      <c r="S14" s="170">
        <f t="shared" si="6"/>
        <v>5237.81</v>
      </c>
    </row>
    <row r="15" spans="1:19" ht="15">
      <c r="A15" s="28" t="s">
        <v>14</v>
      </c>
      <c r="B15" s="36">
        <v>3631.74</v>
      </c>
      <c r="C15" s="40"/>
      <c r="D15" s="77">
        <f t="shared" si="0"/>
        <v>3631.74</v>
      </c>
      <c r="E15" s="36">
        <v>4028.02</v>
      </c>
      <c r="F15" s="40"/>
      <c r="G15" s="77">
        <f t="shared" si="1"/>
        <v>4028.02</v>
      </c>
      <c r="H15" s="36">
        <v>4700.13</v>
      </c>
      <c r="I15" s="40"/>
      <c r="J15" s="77">
        <f t="shared" si="2"/>
        <v>4700.13</v>
      </c>
      <c r="K15" s="36">
        <v>4968.97</v>
      </c>
      <c r="L15" s="40"/>
      <c r="M15" s="77">
        <f t="shared" si="3"/>
        <v>4968.97</v>
      </c>
      <c r="N15" s="40"/>
      <c r="O15" s="36">
        <f t="shared" si="4"/>
        <v>0</v>
      </c>
      <c r="P15" s="15">
        <f t="shared" si="5"/>
        <v>0</v>
      </c>
      <c r="Q15" s="148">
        <v>5237.81</v>
      </c>
      <c r="R15" s="150"/>
      <c r="S15" s="170">
        <f t="shared" si="6"/>
        <v>5237.81</v>
      </c>
    </row>
    <row r="16" spans="1:19" ht="15">
      <c r="A16" s="28" t="s">
        <v>15</v>
      </c>
      <c r="B16" s="36">
        <v>3704.44</v>
      </c>
      <c r="C16" s="40"/>
      <c r="D16" s="77">
        <f t="shared" si="0"/>
        <v>3704.44</v>
      </c>
      <c r="E16" s="36">
        <v>4108.66</v>
      </c>
      <c r="F16" s="40"/>
      <c r="G16" s="77">
        <f t="shared" si="1"/>
        <v>4108.66</v>
      </c>
      <c r="H16" s="36">
        <v>4794.22</v>
      </c>
      <c r="I16" s="40"/>
      <c r="J16" s="77">
        <f t="shared" si="2"/>
        <v>4794.22</v>
      </c>
      <c r="K16" s="36">
        <v>5068.44</v>
      </c>
      <c r="L16" s="40"/>
      <c r="M16" s="77">
        <f t="shared" si="3"/>
        <v>5068.44</v>
      </c>
      <c r="N16" s="40"/>
      <c r="O16" s="36">
        <f t="shared" si="4"/>
        <v>0</v>
      </c>
      <c r="P16" s="15">
        <f t="shared" si="5"/>
        <v>0</v>
      </c>
      <c r="Q16" s="148">
        <v>5342.67</v>
      </c>
      <c r="R16" s="150"/>
      <c r="S16" s="170">
        <f t="shared" si="6"/>
        <v>5342.67</v>
      </c>
    </row>
    <row r="17" spans="1:19" ht="15">
      <c r="A17" s="28" t="s">
        <v>16</v>
      </c>
      <c r="B17" s="36">
        <v>3704.44</v>
      </c>
      <c r="C17" s="40"/>
      <c r="D17" s="77">
        <f t="shared" si="0"/>
        <v>3704.44</v>
      </c>
      <c r="E17" s="36">
        <v>4108.66</v>
      </c>
      <c r="F17" s="40"/>
      <c r="G17" s="77">
        <f t="shared" si="1"/>
        <v>4108.66</v>
      </c>
      <c r="H17" s="36">
        <v>4794.22</v>
      </c>
      <c r="I17" s="40"/>
      <c r="J17" s="77">
        <f t="shared" si="2"/>
        <v>4794.22</v>
      </c>
      <c r="K17" s="36">
        <v>5068.44</v>
      </c>
      <c r="L17" s="40"/>
      <c r="M17" s="77">
        <f t="shared" si="3"/>
        <v>5068.44</v>
      </c>
      <c r="N17" s="40"/>
      <c r="O17" s="36">
        <f t="shared" si="4"/>
        <v>0</v>
      </c>
      <c r="P17" s="15">
        <f t="shared" si="5"/>
        <v>0</v>
      </c>
      <c r="Q17" s="148">
        <v>5342.67</v>
      </c>
      <c r="R17" s="150"/>
      <c r="S17" s="170">
        <f t="shared" si="6"/>
        <v>5342.67</v>
      </c>
    </row>
    <row r="18" spans="1:19" ht="15">
      <c r="A18" s="28" t="s">
        <v>17</v>
      </c>
      <c r="B18" s="36">
        <v>3704.44</v>
      </c>
      <c r="C18" s="40"/>
      <c r="D18" s="77">
        <f t="shared" si="0"/>
        <v>3704.44</v>
      </c>
      <c r="E18" s="36">
        <v>4108.66</v>
      </c>
      <c r="F18" s="40"/>
      <c r="G18" s="77">
        <f t="shared" si="1"/>
        <v>4108.66</v>
      </c>
      <c r="H18" s="36">
        <v>4794.22</v>
      </c>
      <c r="I18" s="40"/>
      <c r="J18" s="77">
        <f t="shared" si="2"/>
        <v>4794.22</v>
      </c>
      <c r="K18" s="36">
        <v>5068.44</v>
      </c>
      <c r="L18" s="40"/>
      <c r="M18" s="77">
        <f t="shared" si="3"/>
        <v>5068.44</v>
      </c>
      <c r="N18" s="40"/>
      <c r="O18" s="36">
        <f t="shared" si="4"/>
        <v>0</v>
      </c>
      <c r="P18" s="15">
        <f t="shared" si="5"/>
        <v>0</v>
      </c>
      <c r="Q18" s="148">
        <v>5342.67</v>
      </c>
      <c r="R18" s="150"/>
      <c r="S18" s="170">
        <f t="shared" si="6"/>
        <v>5342.67</v>
      </c>
    </row>
    <row r="19" spans="1:19" ht="13.5" thickBot="1">
      <c r="A19" s="57"/>
      <c r="B19" s="57"/>
      <c r="C19" s="40"/>
      <c r="D19" s="78"/>
      <c r="E19" s="57"/>
      <c r="F19" s="40"/>
      <c r="G19" s="78"/>
      <c r="H19" s="57"/>
      <c r="I19" s="40"/>
      <c r="J19" s="78">
        <f t="shared" si="2"/>
        <v>0</v>
      </c>
      <c r="K19" s="36"/>
      <c r="L19" s="40"/>
      <c r="M19" s="78">
        <f t="shared" si="3"/>
        <v>0</v>
      </c>
      <c r="N19" s="40"/>
      <c r="O19" s="57">
        <f t="shared" si="4"/>
        <v>0</v>
      </c>
      <c r="P19" s="16">
        <f t="shared" si="5"/>
        <v>0</v>
      </c>
      <c r="Q19" s="148"/>
      <c r="R19" s="150"/>
      <c r="S19" s="171"/>
    </row>
    <row r="20" spans="1:19" ht="13.5" thickBot="1">
      <c r="A20" s="45" t="s">
        <v>5</v>
      </c>
      <c r="B20" s="45">
        <f>SUM(B7:B19)</f>
        <v>43798.979999999996</v>
      </c>
      <c r="C20" s="40"/>
      <c r="D20" s="79">
        <f>SUM(D7:D18)</f>
        <v>43798.979999999996</v>
      </c>
      <c r="E20" s="58">
        <f>SUM(E7:E19)</f>
        <v>48578.16</v>
      </c>
      <c r="F20" s="40"/>
      <c r="G20" s="82">
        <f>SUM(G7:G19)</f>
        <v>48578.16</v>
      </c>
      <c r="H20" s="58">
        <f>SUM(H7:H19)</f>
        <v>56683.83</v>
      </c>
      <c r="I20" s="40"/>
      <c r="J20" s="82">
        <f>SUM(J7:J19)</f>
        <v>56683.83</v>
      </c>
      <c r="K20" s="58">
        <f>SUM(K7:K19)</f>
        <v>59926.05000000001</v>
      </c>
      <c r="L20" s="40"/>
      <c r="M20" s="84">
        <f>SUM(M7:M19)</f>
        <v>59926.05000000001</v>
      </c>
      <c r="N20" s="40"/>
      <c r="O20" s="58">
        <f t="shared" si="4"/>
        <v>0</v>
      </c>
      <c r="P20" s="17">
        <f t="shared" si="5"/>
        <v>0</v>
      </c>
      <c r="Q20" s="154">
        <f>SUM(Q7:Q18)</f>
        <v>63168.299999999996</v>
      </c>
      <c r="R20" s="150"/>
      <c r="S20" s="172">
        <f>SUM(S7:S18)</f>
        <v>63168.299999999996</v>
      </c>
    </row>
    <row r="21" spans="1:19" ht="12.75">
      <c r="A21" s="59" t="s">
        <v>18</v>
      </c>
      <c r="B21" s="59">
        <f>+B9*0.92</f>
        <v>3341.2008</v>
      </c>
      <c r="C21" s="40"/>
      <c r="D21" s="80">
        <f>SUM(B21:C21)</f>
        <v>3341.2008</v>
      </c>
      <c r="E21" s="59">
        <f>+E9*0.92</f>
        <v>3705.7784</v>
      </c>
      <c r="F21" s="40"/>
      <c r="G21" s="83">
        <f>SUM(E21:F21)</f>
        <v>3705.7784</v>
      </c>
      <c r="H21" s="59">
        <f>+H9*0.92</f>
        <v>4324.1196</v>
      </c>
      <c r="I21" s="40"/>
      <c r="J21" s="83">
        <f>SUM(H21:I21)</f>
        <v>4324.1196</v>
      </c>
      <c r="K21" s="59">
        <f>+K9*0.92</f>
        <v>4571.4524</v>
      </c>
      <c r="L21" s="40"/>
      <c r="M21" s="83">
        <f>SUM(K21:L21)</f>
        <v>4571.4524</v>
      </c>
      <c r="N21" s="40"/>
      <c r="O21" s="60">
        <f t="shared" si="4"/>
        <v>0</v>
      </c>
      <c r="P21" s="18">
        <f t="shared" si="5"/>
        <v>0</v>
      </c>
      <c r="Q21" s="59">
        <f>+Q9*0.92</f>
        <v>4818.7852</v>
      </c>
      <c r="R21" s="150"/>
      <c r="S21" s="173">
        <f>SUM(P21:R21)</f>
        <v>4818.7852</v>
      </c>
    </row>
    <row r="22" spans="1:19" ht="13.5" thickBot="1">
      <c r="A22" s="61" t="s">
        <v>21</v>
      </c>
      <c r="B22" s="57">
        <f>724.44+(B16*0.025*12)</f>
        <v>1835.7720000000002</v>
      </c>
      <c r="C22" s="40"/>
      <c r="D22" s="81">
        <f>SUM(B22:C22)</f>
        <v>1835.7720000000002</v>
      </c>
      <c r="E22" s="57">
        <f>724.44+(E16*0.025*12)</f>
        <v>1957.038</v>
      </c>
      <c r="F22" s="40"/>
      <c r="G22" s="78">
        <f>SUM(E22:F22)</f>
        <v>1957.038</v>
      </c>
      <c r="H22" s="57">
        <f>724.44+(H16*0.025*12)</f>
        <v>2162.706</v>
      </c>
      <c r="I22" s="40"/>
      <c r="J22" s="78">
        <f>SUM(H22:I22)</f>
        <v>2162.706</v>
      </c>
      <c r="K22" s="57">
        <f>724.44+(K16*0.025*12)</f>
        <v>2244.9719999999998</v>
      </c>
      <c r="L22" s="40"/>
      <c r="M22" s="78">
        <f>SUM(K22:L22)</f>
        <v>2244.9719999999998</v>
      </c>
      <c r="N22" s="40"/>
      <c r="O22" s="57">
        <f t="shared" si="4"/>
        <v>0</v>
      </c>
      <c r="P22" s="16">
        <f t="shared" si="5"/>
        <v>0</v>
      </c>
      <c r="Q22" s="57">
        <f>724.44+(Q16*0.025*12)</f>
        <v>2327.241</v>
      </c>
      <c r="R22" s="150"/>
      <c r="S22" s="171">
        <f>SUM(Q22:R22)</f>
        <v>2327.241</v>
      </c>
    </row>
    <row r="23" spans="1:19" ht="12.75">
      <c r="A23" s="60"/>
      <c r="B23" s="60"/>
      <c r="C23" s="60"/>
      <c r="D23" s="80"/>
      <c r="E23" s="60"/>
      <c r="F23" s="40"/>
      <c r="G23" s="83"/>
      <c r="H23" s="60"/>
      <c r="I23" s="60"/>
      <c r="J23" s="83"/>
      <c r="K23" s="60"/>
      <c r="L23" s="40"/>
      <c r="M23" s="83"/>
      <c r="N23" s="40"/>
      <c r="O23" s="60">
        <f t="shared" si="4"/>
        <v>0</v>
      </c>
      <c r="P23" s="18">
        <f t="shared" si="5"/>
        <v>0</v>
      </c>
      <c r="Q23" s="141"/>
      <c r="R23" s="150"/>
      <c r="S23" s="173"/>
    </row>
    <row r="24" spans="1:19" ht="18">
      <c r="A24" s="50" t="s">
        <v>5</v>
      </c>
      <c r="B24" s="33">
        <f>SUM(B20:B23)</f>
        <v>48975.95279999999</v>
      </c>
      <c r="C24" s="34"/>
      <c r="D24" s="77">
        <f>SUM(D20:D23)</f>
        <v>48975.95279999999</v>
      </c>
      <c r="E24" s="33">
        <f>SUM(E20:E23)</f>
        <v>54240.97640000001</v>
      </c>
      <c r="F24" s="34"/>
      <c r="G24" s="77">
        <f>SUM(G20:G23)</f>
        <v>54240.97640000001</v>
      </c>
      <c r="H24" s="33">
        <f>SUM(H20:H23)</f>
        <v>63170.6556</v>
      </c>
      <c r="I24" s="34"/>
      <c r="J24" s="77">
        <f>SUM(J20:J23)</f>
        <v>63170.6556</v>
      </c>
      <c r="K24" s="33">
        <f>SUM(K20:K23)</f>
        <v>66742.4744</v>
      </c>
      <c r="L24" s="40"/>
      <c r="M24" s="77">
        <f>SUM(M20:M23)</f>
        <v>66742.4744</v>
      </c>
      <c r="N24" s="34"/>
      <c r="O24" s="34">
        <f>SUM(O20:O23)</f>
        <v>0</v>
      </c>
      <c r="P24" s="15">
        <f>SUM(P20:P23)</f>
        <v>0</v>
      </c>
      <c r="Q24" s="148">
        <f>SUM(Q20:Q22)</f>
        <v>70314.3262</v>
      </c>
      <c r="R24" s="150"/>
      <c r="S24" s="170">
        <f>SUM(S20:S23)</f>
        <v>70314.3262</v>
      </c>
    </row>
    <row r="25" spans="1:19" ht="12.75">
      <c r="A25" s="36"/>
      <c r="B25" s="36"/>
      <c r="C25" s="36"/>
      <c r="D25" s="76"/>
      <c r="E25" s="36"/>
      <c r="F25" s="36"/>
      <c r="G25" s="77"/>
      <c r="H25" s="36"/>
      <c r="I25" s="36"/>
      <c r="J25" s="77"/>
      <c r="K25" s="36"/>
      <c r="L25" s="36"/>
      <c r="M25" s="77"/>
      <c r="N25" s="36"/>
      <c r="O25" s="36">
        <f>SUM(N25:N25)</f>
        <v>0</v>
      </c>
      <c r="P25" s="15"/>
      <c r="Q25" s="148"/>
      <c r="R25" s="150"/>
      <c r="S25" s="170"/>
    </row>
    <row r="27" spans="1:6" ht="12.75">
      <c r="A27" s="145">
        <v>2017</v>
      </c>
      <c r="B27" s="35"/>
      <c r="C27" s="144" t="s">
        <v>34</v>
      </c>
      <c r="D27" s="135"/>
      <c r="E27" s="125" t="s">
        <v>41</v>
      </c>
      <c r="F27" s="124"/>
    </row>
    <row r="28" spans="1:6" ht="12.75">
      <c r="A28" s="100" t="s">
        <v>35</v>
      </c>
      <c r="B28" s="35"/>
      <c r="C28" s="144" t="s">
        <v>36</v>
      </c>
      <c r="D28" s="135"/>
      <c r="E28" s="135" t="s">
        <v>37</v>
      </c>
      <c r="F28" s="136"/>
    </row>
    <row r="29" spans="1:6" ht="12.75">
      <c r="A29" s="51" t="s">
        <v>38</v>
      </c>
      <c r="B29" s="35"/>
      <c r="C29" s="143" t="s">
        <v>44</v>
      </c>
      <c r="D29" s="142"/>
      <c r="E29" s="142">
        <v>1.7069</v>
      </c>
      <c r="F29" s="142"/>
    </row>
    <row r="30" ht="12.75">
      <c r="A30" s="51" t="s">
        <v>46</v>
      </c>
    </row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landscape" paperSize="8" scale="92" r:id="rId1"/>
  <colBreaks count="1" manualBreakCount="1">
    <brk id="7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0"/>
  <sheetViews>
    <sheetView tabSelected="1" zoomScalePageLayoutView="0" workbookViewId="0" topLeftCell="A1">
      <selection activeCell="F35" sqref="F35"/>
    </sheetView>
  </sheetViews>
  <sheetFormatPr defaultColWidth="11.421875" defaultRowHeight="12.75"/>
  <cols>
    <col min="1" max="1" width="12.421875" style="55" customWidth="1"/>
    <col min="2" max="2" width="14.00390625" style="55" customWidth="1"/>
    <col min="3" max="3" width="12.28125" style="55" customWidth="1"/>
    <col min="4" max="4" width="20.421875" style="55" customWidth="1"/>
    <col min="5" max="5" width="15.28125" style="55" customWidth="1"/>
    <col min="6" max="6" width="12.28125" style="55" customWidth="1"/>
    <col min="7" max="7" width="13.28125" style="55" customWidth="1"/>
    <col min="8" max="8" width="14.421875" style="55" customWidth="1"/>
    <col min="9" max="9" width="14.140625" style="55" customWidth="1"/>
    <col min="10" max="10" width="13.28125" style="55" customWidth="1"/>
    <col min="11" max="11" width="14.00390625" style="55" customWidth="1"/>
    <col min="12" max="12" width="15.7109375" style="55" customWidth="1"/>
    <col min="13" max="13" width="18.28125" style="55" customWidth="1"/>
    <col min="14" max="15" width="13.28125" style="55" hidden="1" customWidth="1"/>
    <col min="16" max="16" width="5.00390625" style="55" hidden="1" customWidth="1"/>
    <col min="17" max="17" width="13.28125" style="55" bestFit="1" customWidth="1"/>
    <col min="18" max="18" width="11.421875" style="37" customWidth="1"/>
    <col min="19" max="19" width="14.28125" style="37" customWidth="1"/>
    <col min="20" max="16384" width="11.421875" style="55" customWidth="1"/>
  </cols>
  <sheetData>
    <row r="1" spans="1:19" ht="15.75">
      <c r="A1" s="126" t="s">
        <v>54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</row>
    <row r="2" spans="1:18" ht="15.75">
      <c r="A2" s="127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</row>
    <row r="3" spans="1:19" ht="15">
      <c r="A3" s="38"/>
      <c r="B3" s="128" t="s">
        <v>0</v>
      </c>
      <c r="C3" s="129"/>
      <c r="D3" s="130"/>
      <c r="E3" s="128" t="s">
        <v>1</v>
      </c>
      <c r="F3" s="129"/>
      <c r="G3" s="130"/>
      <c r="H3" s="128" t="s">
        <v>2</v>
      </c>
      <c r="I3" s="129"/>
      <c r="J3" s="130"/>
      <c r="K3" s="128" t="s">
        <v>3</v>
      </c>
      <c r="L3" s="129"/>
      <c r="M3" s="130"/>
      <c r="N3" s="129"/>
      <c r="O3" s="130"/>
      <c r="P3" s="66" t="s">
        <v>4</v>
      </c>
      <c r="Q3" s="131" t="s">
        <v>42</v>
      </c>
      <c r="R3" s="132"/>
      <c r="S3" s="133"/>
    </row>
    <row r="4" spans="1:19" ht="15">
      <c r="A4" s="38"/>
      <c r="B4" s="40"/>
      <c r="C4" s="40"/>
      <c r="D4" s="86"/>
      <c r="E4" s="40"/>
      <c r="F4" s="40"/>
      <c r="G4" s="86" t="s">
        <v>5</v>
      </c>
      <c r="H4" s="40"/>
      <c r="I4" s="40"/>
      <c r="J4" s="86" t="s">
        <v>5</v>
      </c>
      <c r="K4" s="40"/>
      <c r="L4" s="40"/>
      <c r="M4" s="86" t="s">
        <v>5</v>
      </c>
      <c r="N4" s="40"/>
      <c r="O4" s="40" t="s">
        <v>5</v>
      </c>
      <c r="P4" s="14"/>
      <c r="Q4" s="41"/>
      <c r="R4" s="41"/>
      <c r="S4" s="98" t="s">
        <v>5</v>
      </c>
    </row>
    <row r="5" spans="1:19" ht="15">
      <c r="A5" s="38"/>
      <c r="B5" s="27"/>
      <c r="C5" s="40"/>
      <c r="D5" s="87"/>
      <c r="E5" s="27"/>
      <c r="F5" s="40"/>
      <c r="G5" s="87"/>
      <c r="H5" s="27"/>
      <c r="I5" s="40"/>
      <c r="J5" s="87"/>
      <c r="K5" s="27"/>
      <c r="L5" s="40"/>
      <c r="M5" s="87"/>
      <c r="N5" s="40"/>
      <c r="O5" s="27"/>
      <c r="P5" s="66"/>
      <c r="Q5" s="41"/>
      <c r="R5" s="41"/>
      <c r="S5" s="99"/>
    </row>
    <row r="6" spans="1:19" ht="12.75">
      <c r="A6" s="49"/>
      <c r="B6" s="36"/>
      <c r="C6" s="40"/>
      <c r="D6" s="88"/>
      <c r="E6" s="36"/>
      <c r="F6" s="40"/>
      <c r="G6" s="89"/>
      <c r="H6" s="36"/>
      <c r="I6" s="40"/>
      <c r="J6" s="88"/>
      <c r="K6" s="36"/>
      <c r="L6" s="40"/>
      <c r="M6" s="88"/>
      <c r="N6" s="40"/>
      <c r="O6" s="36"/>
      <c r="P6" s="15"/>
      <c r="Q6" s="44"/>
      <c r="R6" s="41"/>
      <c r="S6" s="99"/>
    </row>
    <row r="7" spans="1:19" ht="15">
      <c r="A7" s="28" t="s">
        <v>6</v>
      </c>
      <c r="B7" s="36">
        <v>4050.71</v>
      </c>
      <c r="C7" s="40"/>
      <c r="D7" s="89">
        <f aca="true" t="shared" si="0" ref="D7:D18">SUM(B7:C7)</f>
        <v>4050.71</v>
      </c>
      <c r="E7" s="36">
        <v>4424.29</v>
      </c>
      <c r="F7" s="40"/>
      <c r="G7" s="89">
        <f aca="true" t="shared" si="1" ref="G7:G15">SUM(E7:F7)</f>
        <v>4424.29</v>
      </c>
      <c r="H7" s="36">
        <v>5358.26</v>
      </c>
      <c r="I7" s="40"/>
      <c r="J7" s="89">
        <f aca="true" t="shared" si="2" ref="J7:J16">SUM(H7:I7)</f>
        <v>5358.26</v>
      </c>
      <c r="K7" s="36">
        <v>5918.64</v>
      </c>
      <c r="L7" s="40"/>
      <c r="M7" s="89">
        <f aca="true" t="shared" si="3" ref="M7:M15">SUM(K7:L7)</f>
        <v>5918.64</v>
      </c>
      <c r="N7" s="40"/>
      <c r="O7" s="36">
        <v>0</v>
      </c>
      <c r="P7" s="15">
        <v>0</v>
      </c>
      <c r="Q7" s="36">
        <v>6105.43</v>
      </c>
      <c r="R7" s="41"/>
      <c r="S7" s="89">
        <f aca="true" t="shared" si="4" ref="S7:S15">SUM(Q7:R7)</f>
        <v>6105.43</v>
      </c>
    </row>
    <row r="8" spans="1:19" ht="15">
      <c r="A8" s="28" t="s">
        <v>7</v>
      </c>
      <c r="B8" s="36">
        <v>4050.71</v>
      </c>
      <c r="C8" s="40"/>
      <c r="D8" s="89">
        <f t="shared" si="0"/>
        <v>4050.71</v>
      </c>
      <c r="E8" s="36">
        <v>4424.29</v>
      </c>
      <c r="F8" s="40"/>
      <c r="G8" s="89">
        <f t="shared" si="1"/>
        <v>4424.29</v>
      </c>
      <c r="H8" s="36">
        <v>5358.26</v>
      </c>
      <c r="I8" s="40"/>
      <c r="J8" s="89">
        <f t="shared" si="2"/>
        <v>5358.26</v>
      </c>
      <c r="K8" s="36">
        <v>5918.64</v>
      </c>
      <c r="L8" s="40"/>
      <c r="M8" s="89">
        <f t="shared" si="3"/>
        <v>5918.64</v>
      </c>
      <c r="N8" s="40"/>
      <c r="O8" s="36">
        <v>0</v>
      </c>
      <c r="P8" s="15">
        <v>0</v>
      </c>
      <c r="Q8" s="36">
        <v>6105.43</v>
      </c>
      <c r="R8" s="41"/>
      <c r="S8" s="89">
        <f t="shared" si="4"/>
        <v>6105.43</v>
      </c>
    </row>
    <row r="9" spans="1:19" ht="15">
      <c r="A9" s="28" t="s">
        <v>8</v>
      </c>
      <c r="B9" s="36">
        <v>4050.71</v>
      </c>
      <c r="C9" s="40"/>
      <c r="D9" s="89">
        <f t="shared" si="0"/>
        <v>4050.71</v>
      </c>
      <c r="E9" s="36">
        <v>4424.29</v>
      </c>
      <c r="F9" s="40"/>
      <c r="G9" s="89">
        <f t="shared" si="1"/>
        <v>4424.29</v>
      </c>
      <c r="H9" s="36">
        <v>5358.26</v>
      </c>
      <c r="I9" s="40"/>
      <c r="J9" s="89">
        <f t="shared" si="2"/>
        <v>5358.26</v>
      </c>
      <c r="K9" s="36">
        <v>5918.64</v>
      </c>
      <c r="L9" s="40"/>
      <c r="M9" s="89">
        <f t="shared" si="3"/>
        <v>5918.64</v>
      </c>
      <c r="N9" s="40"/>
      <c r="O9" s="36">
        <v>0</v>
      </c>
      <c r="P9" s="15">
        <v>0</v>
      </c>
      <c r="Q9" s="36">
        <v>6105.43</v>
      </c>
      <c r="R9" s="41"/>
      <c r="S9" s="89">
        <f t="shared" si="4"/>
        <v>6105.43</v>
      </c>
    </row>
    <row r="10" spans="1:19" ht="15">
      <c r="A10" s="28" t="s">
        <v>9</v>
      </c>
      <c r="B10" s="36">
        <v>4050.71</v>
      </c>
      <c r="C10" s="40"/>
      <c r="D10" s="89">
        <f t="shared" si="0"/>
        <v>4050.71</v>
      </c>
      <c r="E10" s="36">
        <v>4424.29</v>
      </c>
      <c r="F10" s="40"/>
      <c r="G10" s="89">
        <f t="shared" si="1"/>
        <v>4424.29</v>
      </c>
      <c r="H10" s="36">
        <v>5358.26</v>
      </c>
      <c r="I10" s="40"/>
      <c r="J10" s="89">
        <f t="shared" si="2"/>
        <v>5358.26</v>
      </c>
      <c r="K10" s="36">
        <v>5918.64</v>
      </c>
      <c r="L10" s="40"/>
      <c r="M10" s="89">
        <f t="shared" si="3"/>
        <v>5918.64</v>
      </c>
      <c r="N10" s="40"/>
      <c r="O10" s="36">
        <v>0</v>
      </c>
      <c r="P10" s="15">
        <v>0</v>
      </c>
      <c r="Q10" s="36">
        <v>6105.43</v>
      </c>
      <c r="R10" s="41"/>
      <c r="S10" s="89">
        <f t="shared" si="4"/>
        <v>6105.43</v>
      </c>
    </row>
    <row r="11" spans="1:19" ht="15">
      <c r="A11" s="28" t="s">
        <v>10</v>
      </c>
      <c r="B11" s="36">
        <v>4050.71</v>
      </c>
      <c r="C11" s="40"/>
      <c r="D11" s="89">
        <f t="shared" si="0"/>
        <v>4050.71</v>
      </c>
      <c r="E11" s="36">
        <v>4424.29</v>
      </c>
      <c r="F11" s="40"/>
      <c r="G11" s="89">
        <f t="shared" si="1"/>
        <v>4424.29</v>
      </c>
      <c r="H11" s="36">
        <v>5358.26</v>
      </c>
      <c r="I11" s="40"/>
      <c r="J11" s="89">
        <f t="shared" si="2"/>
        <v>5358.26</v>
      </c>
      <c r="K11" s="36">
        <v>5918.64</v>
      </c>
      <c r="L11" s="40"/>
      <c r="M11" s="89">
        <f t="shared" si="3"/>
        <v>5918.64</v>
      </c>
      <c r="N11" s="40"/>
      <c r="O11" s="36">
        <v>0</v>
      </c>
      <c r="P11" s="15">
        <v>0</v>
      </c>
      <c r="Q11" s="36">
        <v>6105.43</v>
      </c>
      <c r="R11" s="41"/>
      <c r="S11" s="89">
        <f t="shared" si="4"/>
        <v>6105.43</v>
      </c>
    </row>
    <row r="12" spans="1:19" ht="15">
      <c r="A12" s="28" t="s">
        <v>11</v>
      </c>
      <c r="B12" s="36">
        <v>4050.71</v>
      </c>
      <c r="C12" s="40"/>
      <c r="D12" s="89">
        <f t="shared" si="0"/>
        <v>4050.71</v>
      </c>
      <c r="E12" s="36">
        <v>4424.29</v>
      </c>
      <c r="F12" s="40"/>
      <c r="G12" s="89">
        <f t="shared" si="1"/>
        <v>4424.29</v>
      </c>
      <c r="H12" s="36">
        <v>5358.26</v>
      </c>
      <c r="I12" s="40"/>
      <c r="J12" s="89">
        <f t="shared" si="2"/>
        <v>5358.26</v>
      </c>
      <c r="K12" s="36">
        <v>5918.64</v>
      </c>
      <c r="L12" s="40"/>
      <c r="M12" s="89">
        <f t="shared" si="3"/>
        <v>5918.64</v>
      </c>
      <c r="N12" s="40"/>
      <c r="O12" s="36">
        <v>0</v>
      </c>
      <c r="P12" s="15">
        <v>0</v>
      </c>
      <c r="Q12" s="36">
        <v>6105.43</v>
      </c>
      <c r="R12" s="41"/>
      <c r="S12" s="89">
        <f t="shared" si="4"/>
        <v>6105.43</v>
      </c>
    </row>
    <row r="13" spans="1:19" ht="15">
      <c r="A13" s="28" t="s">
        <v>12</v>
      </c>
      <c r="B13" s="36">
        <v>4050.71</v>
      </c>
      <c r="C13" s="40"/>
      <c r="D13" s="89">
        <f t="shared" si="0"/>
        <v>4050.71</v>
      </c>
      <c r="E13" s="36">
        <v>4424.29</v>
      </c>
      <c r="F13" s="40"/>
      <c r="G13" s="89">
        <f t="shared" si="1"/>
        <v>4424.29</v>
      </c>
      <c r="H13" s="36">
        <v>5358.26</v>
      </c>
      <c r="I13" s="40"/>
      <c r="J13" s="89">
        <f t="shared" si="2"/>
        <v>5358.26</v>
      </c>
      <c r="K13" s="36">
        <v>5918.64</v>
      </c>
      <c r="L13" s="40"/>
      <c r="M13" s="89">
        <f t="shared" si="3"/>
        <v>5918.64</v>
      </c>
      <c r="N13" s="40"/>
      <c r="O13" s="36">
        <v>0</v>
      </c>
      <c r="P13" s="15">
        <v>0</v>
      </c>
      <c r="Q13" s="33">
        <v>6105.43</v>
      </c>
      <c r="R13" s="41"/>
      <c r="S13" s="89">
        <f t="shared" si="4"/>
        <v>6105.43</v>
      </c>
    </row>
    <row r="14" spans="1:19" ht="15">
      <c r="A14" s="28" t="s">
        <v>13</v>
      </c>
      <c r="B14" s="36">
        <v>4050.71</v>
      </c>
      <c r="C14" s="40"/>
      <c r="D14" s="89">
        <f t="shared" si="0"/>
        <v>4050.71</v>
      </c>
      <c r="E14" s="36">
        <v>4424.29</v>
      </c>
      <c r="F14" s="40"/>
      <c r="G14" s="89">
        <f t="shared" si="1"/>
        <v>4424.29</v>
      </c>
      <c r="H14" s="36">
        <v>5358.26</v>
      </c>
      <c r="I14" s="40"/>
      <c r="J14" s="89">
        <f t="shared" si="2"/>
        <v>5358.26</v>
      </c>
      <c r="K14" s="36">
        <v>5918.64</v>
      </c>
      <c r="L14" s="40"/>
      <c r="M14" s="89">
        <f t="shared" si="3"/>
        <v>5918.64</v>
      </c>
      <c r="N14" s="40"/>
      <c r="O14" s="36">
        <f aca="true" t="shared" si="5" ref="O14:O23">SUM(N14:N14)</f>
        <v>0</v>
      </c>
      <c r="P14" s="15">
        <f aca="true" t="shared" si="6" ref="P14:P23">ROUND(O14/40.3399,2)</f>
        <v>0</v>
      </c>
      <c r="Q14" s="33">
        <v>6105.43</v>
      </c>
      <c r="R14" s="41"/>
      <c r="S14" s="89">
        <f t="shared" si="4"/>
        <v>6105.43</v>
      </c>
    </row>
    <row r="15" spans="1:19" ht="15">
      <c r="A15" s="28" t="s">
        <v>14</v>
      </c>
      <c r="B15" s="36">
        <v>4050.71</v>
      </c>
      <c r="C15" s="40"/>
      <c r="D15" s="89">
        <f t="shared" si="0"/>
        <v>4050.71</v>
      </c>
      <c r="E15" s="36">
        <v>4424.29</v>
      </c>
      <c r="F15" s="40"/>
      <c r="G15" s="89">
        <f t="shared" si="1"/>
        <v>4424.29</v>
      </c>
      <c r="H15" s="36">
        <v>5358.26</v>
      </c>
      <c r="I15" s="40"/>
      <c r="J15" s="89">
        <f t="shared" si="2"/>
        <v>5358.26</v>
      </c>
      <c r="K15" s="36">
        <v>5918.64</v>
      </c>
      <c r="L15" s="40"/>
      <c r="M15" s="89">
        <f t="shared" si="3"/>
        <v>5918.64</v>
      </c>
      <c r="N15" s="40"/>
      <c r="O15" s="36">
        <f t="shared" si="5"/>
        <v>0</v>
      </c>
      <c r="P15" s="15">
        <f t="shared" si="6"/>
        <v>0</v>
      </c>
      <c r="Q15" s="33">
        <v>6105.43</v>
      </c>
      <c r="R15" s="41"/>
      <c r="S15" s="89">
        <f t="shared" si="4"/>
        <v>6105.43</v>
      </c>
    </row>
    <row r="16" spans="1:19" ht="15">
      <c r="A16" s="28" t="s">
        <v>15</v>
      </c>
      <c r="B16" s="36">
        <v>4131.8</v>
      </c>
      <c r="C16" s="40"/>
      <c r="D16" s="89">
        <f t="shared" si="0"/>
        <v>4131.8</v>
      </c>
      <c r="E16" s="36">
        <v>4512.87</v>
      </c>
      <c r="F16" s="40"/>
      <c r="G16" s="89">
        <f>SUM(E16:F16)</f>
        <v>4512.87</v>
      </c>
      <c r="H16" s="36">
        <v>5465.53</v>
      </c>
      <c r="I16" s="40"/>
      <c r="J16" s="89">
        <f t="shared" si="2"/>
        <v>5465.53</v>
      </c>
      <c r="K16" s="36">
        <v>6037.13</v>
      </c>
      <c r="L16" s="40"/>
      <c r="M16" s="88">
        <f>SUM(K16:L16)</f>
        <v>6037.13</v>
      </c>
      <c r="N16" s="40"/>
      <c r="O16" s="36">
        <f t="shared" si="5"/>
        <v>0</v>
      </c>
      <c r="P16" s="15">
        <f t="shared" si="6"/>
        <v>0</v>
      </c>
      <c r="Q16" s="33">
        <v>6227.66</v>
      </c>
      <c r="R16" s="41"/>
      <c r="S16" s="104">
        <f>SUM(Q16:R16)</f>
        <v>6227.66</v>
      </c>
    </row>
    <row r="17" spans="1:19" ht="15">
      <c r="A17" s="28" t="s">
        <v>16</v>
      </c>
      <c r="B17" s="36">
        <v>4131.8</v>
      </c>
      <c r="C17" s="40"/>
      <c r="D17" s="89">
        <f t="shared" si="0"/>
        <v>4131.8</v>
      </c>
      <c r="E17" s="36">
        <v>4512.87</v>
      </c>
      <c r="F17" s="40"/>
      <c r="G17" s="89">
        <f>SUM(E17:F17)</f>
        <v>4512.87</v>
      </c>
      <c r="H17" s="36">
        <v>5465.53</v>
      </c>
      <c r="I17" s="40"/>
      <c r="J17" s="88">
        <f>SUM(H17:I17)</f>
        <v>5465.53</v>
      </c>
      <c r="K17" s="36">
        <v>6037.13</v>
      </c>
      <c r="L17" s="40"/>
      <c r="M17" s="88">
        <f>SUM(K17:L17)</f>
        <v>6037.13</v>
      </c>
      <c r="N17" s="40"/>
      <c r="O17" s="36">
        <f t="shared" si="5"/>
        <v>0</v>
      </c>
      <c r="P17" s="15">
        <f t="shared" si="6"/>
        <v>0</v>
      </c>
      <c r="Q17" s="33">
        <v>6227.66</v>
      </c>
      <c r="R17" s="41"/>
      <c r="S17" s="104">
        <f>SUM(Q17:R17)</f>
        <v>6227.66</v>
      </c>
    </row>
    <row r="18" spans="1:19" ht="15">
      <c r="A18" s="28" t="s">
        <v>17</v>
      </c>
      <c r="B18" s="36">
        <v>4131.8</v>
      </c>
      <c r="C18" s="40"/>
      <c r="D18" s="89">
        <f t="shared" si="0"/>
        <v>4131.8</v>
      </c>
      <c r="E18" s="36">
        <v>4512.87</v>
      </c>
      <c r="F18" s="40"/>
      <c r="G18" s="89">
        <f>SUM(E18:F18)</f>
        <v>4512.87</v>
      </c>
      <c r="H18" s="36">
        <v>5465.53</v>
      </c>
      <c r="I18" s="40"/>
      <c r="J18" s="88">
        <f>SUM(H18:I18)</f>
        <v>5465.53</v>
      </c>
      <c r="K18" s="36">
        <v>6037.13</v>
      </c>
      <c r="L18" s="40"/>
      <c r="M18" s="88">
        <f>SUM(K18:L18)</f>
        <v>6037.13</v>
      </c>
      <c r="N18" s="40"/>
      <c r="O18" s="36">
        <f t="shared" si="5"/>
        <v>0</v>
      </c>
      <c r="P18" s="15">
        <f t="shared" si="6"/>
        <v>0</v>
      </c>
      <c r="Q18" s="33">
        <v>6227.66</v>
      </c>
      <c r="R18" s="41"/>
      <c r="S18" s="104">
        <f>SUM(Q18:R18)</f>
        <v>6227.66</v>
      </c>
    </row>
    <row r="19" spans="1:19" ht="13.5" thickBot="1">
      <c r="A19" s="57"/>
      <c r="B19" s="57"/>
      <c r="C19" s="40"/>
      <c r="D19" s="90"/>
      <c r="E19" s="57"/>
      <c r="F19" s="36">
        <f>E19*23.3%</f>
        <v>0</v>
      </c>
      <c r="G19" s="90"/>
      <c r="H19" s="57"/>
      <c r="I19" s="40"/>
      <c r="J19" s="93">
        <f>SUM(H19:I19)</f>
        <v>0</v>
      </c>
      <c r="K19" s="36"/>
      <c r="L19" s="40"/>
      <c r="M19" s="93">
        <f>SUM(K19:L19)</f>
        <v>0</v>
      </c>
      <c r="N19" s="40"/>
      <c r="O19" s="57">
        <f t="shared" si="5"/>
        <v>0</v>
      </c>
      <c r="P19" s="16">
        <f t="shared" si="6"/>
        <v>0</v>
      </c>
      <c r="Q19" s="101"/>
      <c r="R19" s="41"/>
      <c r="S19" s="105"/>
    </row>
    <row r="20" spans="1:19" ht="13.5" thickBot="1">
      <c r="A20" s="45" t="s">
        <v>5</v>
      </c>
      <c r="B20" s="45">
        <f>SUM(B7:B19)</f>
        <v>48851.79000000001</v>
      </c>
      <c r="C20" s="40"/>
      <c r="D20" s="91">
        <f>SUM(D7:D18)</f>
        <v>48851.79000000001</v>
      </c>
      <c r="E20" s="58">
        <f>SUM(E7:E19)</f>
        <v>53357.22000000001</v>
      </c>
      <c r="F20" s="36"/>
      <c r="G20" s="94">
        <f>SUM(G7:G19)</f>
        <v>53357.22000000001</v>
      </c>
      <c r="H20" s="58">
        <f>SUM(H7:H19)</f>
        <v>64620.93000000001</v>
      </c>
      <c r="I20" s="40"/>
      <c r="J20" s="96">
        <f>SUM(J7:J19)</f>
        <v>64620.93000000001</v>
      </c>
      <c r="K20" s="58">
        <f>SUM(K7:K19)</f>
        <v>71379.15</v>
      </c>
      <c r="L20" s="40"/>
      <c r="M20" s="97">
        <f>SUM(M7:M19)</f>
        <v>71379.15</v>
      </c>
      <c r="N20" s="40"/>
      <c r="O20" s="58">
        <f t="shared" si="5"/>
        <v>0</v>
      </c>
      <c r="P20" s="17">
        <f t="shared" si="6"/>
        <v>0</v>
      </c>
      <c r="Q20" s="102">
        <f>SUM(Q7:Q18)</f>
        <v>73631.85</v>
      </c>
      <c r="R20" s="41"/>
      <c r="S20" s="106">
        <f>SUM(S7:S18)</f>
        <v>73631.85</v>
      </c>
    </row>
    <row r="21" spans="1:19" ht="12.75">
      <c r="A21" s="59" t="s">
        <v>18</v>
      </c>
      <c r="B21" s="140">
        <f>+B9*0.92</f>
        <v>3726.6532</v>
      </c>
      <c r="C21" s="40"/>
      <c r="D21" s="92">
        <f>SUM(B21:C21)</f>
        <v>3726.6532</v>
      </c>
      <c r="E21" s="140">
        <f>+E9*0.92</f>
        <v>4070.3468000000003</v>
      </c>
      <c r="F21" s="36"/>
      <c r="G21" s="95">
        <f>SUM(E21:F21)</f>
        <v>4070.3468000000003</v>
      </c>
      <c r="H21" s="140">
        <f>+H9*0.92</f>
        <v>4929.599200000001</v>
      </c>
      <c r="I21" s="40"/>
      <c r="J21" s="92">
        <f>SUM(H21:I21)</f>
        <v>4929.599200000001</v>
      </c>
      <c r="K21" s="140">
        <f>+K9*0.92</f>
        <v>5445.148800000001</v>
      </c>
      <c r="L21" s="40"/>
      <c r="M21" s="92">
        <f>SUM(K21:L21)</f>
        <v>5445.148800000001</v>
      </c>
      <c r="N21" s="40"/>
      <c r="O21" s="60">
        <f t="shared" si="5"/>
        <v>0</v>
      </c>
      <c r="P21" s="18">
        <f t="shared" si="6"/>
        <v>0</v>
      </c>
      <c r="Q21" s="140">
        <f>+Q9*0.92</f>
        <v>5616.9956</v>
      </c>
      <c r="R21" s="41"/>
      <c r="S21" s="107">
        <f>SUM(P21:R21)</f>
        <v>5616.9956</v>
      </c>
    </row>
    <row r="22" spans="1:19" ht="13.5" thickBot="1">
      <c r="A22" s="61" t="s">
        <v>19</v>
      </c>
      <c r="B22" s="57">
        <f>727.44+(B16*0.025*12)</f>
        <v>1966.9800000000002</v>
      </c>
      <c r="C22" s="40"/>
      <c r="D22" s="93">
        <f>SUM(B22:C22)</f>
        <v>1966.9800000000002</v>
      </c>
      <c r="E22" s="57">
        <f>727.44+(E16*0.025*12)</f>
        <v>2081.3010000000004</v>
      </c>
      <c r="F22" s="36"/>
      <c r="G22" s="90">
        <f>SUM(E22:F22)</f>
        <v>2081.3010000000004</v>
      </c>
      <c r="H22" s="57">
        <f>727.44+(H16*0.025*12)</f>
        <v>2367.099</v>
      </c>
      <c r="I22" s="40"/>
      <c r="J22" s="93">
        <f>SUM(H22:I22)</f>
        <v>2367.099</v>
      </c>
      <c r="K22" s="57">
        <f>727.44+(K16*0.025*12)</f>
        <v>2538.579</v>
      </c>
      <c r="L22" s="40"/>
      <c r="M22" s="93">
        <f>SUM(K22:L22)</f>
        <v>2538.579</v>
      </c>
      <c r="N22" s="40"/>
      <c r="O22" s="57">
        <f t="shared" si="5"/>
        <v>0</v>
      </c>
      <c r="P22" s="16">
        <f t="shared" si="6"/>
        <v>0</v>
      </c>
      <c r="Q22" s="57">
        <f>727.44+(Q16*0.025*12)</f>
        <v>2595.7380000000003</v>
      </c>
      <c r="R22" s="41"/>
      <c r="S22" s="105">
        <f>SUM(Q22:R22)</f>
        <v>2595.7380000000003</v>
      </c>
    </row>
    <row r="23" spans="1:19" ht="12.75">
      <c r="A23" s="60"/>
      <c r="B23" s="60"/>
      <c r="C23" s="60"/>
      <c r="D23" s="92"/>
      <c r="E23" s="60"/>
      <c r="F23" s="60"/>
      <c r="G23" s="95"/>
      <c r="H23" s="60"/>
      <c r="I23" s="60"/>
      <c r="J23" s="92"/>
      <c r="K23" s="60"/>
      <c r="L23" s="40"/>
      <c r="M23" s="92"/>
      <c r="N23" s="40"/>
      <c r="O23" s="60">
        <f t="shared" si="5"/>
        <v>0</v>
      </c>
      <c r="P23" s="18">
        <f t="shared" si="6"/>
        <v>0</v>
      </c>
      <c r="Q23" s="103"/>
      <c r="R23" s="48"/>
      <c r="S23" s="107"/>
    </row>
    <row r="24" spans="1:19" ht="18">
      <c r="A24" s="50" t="s">
        <v>5</v>
      </c>
      <c r="B24" s="33">
        <f>SUM(B20:B23)</f>
        <v>54545.42320000001</v>
      </c>
      <c r="C24" s="34"/>
      <c r="D24" s="89">
        <f>SUM(D20:D23)</f>
        <v>54545.42320000001</v>
      </c>
      <c r="E24" s="33">
        <f>SUM(E20:E22)</f>
        <v>59508.86780000001</v>
      </c>
      <c r="F24" s="34"/>
      <c r="G24" s="89">
        <f>SUM(G20:G23)</f>
        <v>59508.86780000001</v>
      </c>
      <c r="H24" s="33">
        <f>SUM(H20:H22)</f>
        <v>71917.6282</v>
      </c>
      <c r="I24" s="34"/>
      <c r="J24" s="89">
        <f>SUM(J20:J23)</f>
        <v>71917.6282</v>
      </c>
      <c r="K24" s="33">
        <f>SUM(K20:K23)</f>
        <v>79362.87779999999</v>
      </c>
      <c r="L24" s="40"/>
      <c r="M24" s="89">
        <f>SUM(M20:M23)</f>
        <v>79362.87779999999</v>
      </c>
      <c r="N24" s="34"/>
      <c r="O24" s="34">
        <f>SUM(O20:O23)</f>
        <v>0</v>
      </c>
      <c r="P24" s="15">
        <f>SUM(P20:P23)</f>
        <v>0</v>
      </c>
      <c r="Q24" s="33">
        <f>SUM(Q20:Q22)</f>
        <v>81844.5836</v>
      </c>
      <c r="R24" s="44"/>
      <c r="S24" s="108">
        <f>SUM(S20:S23)</f>
        <v>81844.5836</v>
      </c>
    </row>
    <row r="25" spans="1:19" ht="12.75">
      <c r="A25" s="36"/>
      <c r="B25" s="36"/>
      <c r="C25" s="36"/>
      <c r="D25" s="88"/>
      <c r="E25" s="36"/>
      <c r="F25" s="36"/>
      <c r="G25" s="89"/>
      <c r="H25" s="36"/>
      <c r="I25" s="36"/>
      <c r="J25" s="88"/>
      <c r="K25" s="36"/>
      <c r="L25" s="36"/>
      <c r="M25" s="88"/>
      <c r="N25" s="36"/>
      <c r="O25" s="36">
        <f>SUM(N25:N25)</f>
        <v>0</v>
      </c>
      <c r="P25" s="15"/>
      <c r="Q25" s="33"/>
      <c r="R25" s="44"/>
      <c r="S25" s="99"/>
    </row>
    <row r="27" spans="1:6" ht="12.75">
      <c r="A27" s="145">
        <v>2017</v>
      </c>
      <c r="B27" s="35"/>
      <c r="C27" s="144" t="s">
        <v>34</v>
      </c>
      <c r="D27" s="135"/>
      <c r="E27" s="125" t="s">
        <v>41</v>
      </c>
      <c r="F27" s="124"/>
    </row>
    <row r="28" spans="1:6" ht="12.75">
      <c r="A28" s="100" t="s">
        <v>35</v>
      </c>
      <c r="B28" s="35"/>
      <c r="C28" s="144" t="s">
        <v>36</v>
      </c>
      <c r="D28" s="135"/>
      <c r="E28" s="135" t="s">
        <v>37</v>
      </c>
      <c r="F28" s="136"/>
    </row>
    <row r="29" spans="1:12" ht="12.75">
      <c r="A29" s="51" t="s">
        <v>38</v>
      </c>
      <c r="B29" s="35"/>
      <c r="C29" s="143" t="s">
        <v>44</v>
      </c>
      <c r="D29" s="142"/>
      <c r="E29" s="142">
        <v>1.7069</v>
      </c>
      <c r="F29" s="142"/>
      <c r="L29" s="110"/>
    </row>
    <row r="30" ht="12.75">
      <c r="A30" s="51" t="s">
        <v>46</v>
      </c>
    </row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landscape" paperSize="8" scale="85" r:id="rId1"/>
  <colBreaks count="1" manualBreakCount="1">
    <brk id="7" max="65535" man="1"/>
  </colBreaks>
  <ignoredErrors>
    <ignoredError sqref="S7:S1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cfwb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cti</dc:creator>
  <cp:keywords/>
  <dc:description/>
  <cp:lastModifiedBy>bidain01</cp:lastModifiedBy>
  <cp:lastPrinted>2018-12-07T10:21:26Z</cp:lastPrinted>
  <dcterms:created xsi:type="dcterms:W3CDTF">2001-12-04T13:18:49Z</dcterms:created>
  <dcterms:modified xsi:type="dcterms:W3CDTF">2018-12-07T12:05:53Z</dcterms:modified>
  <cp:category/>
  <cp:version/>
  <cp:contentType/>
  <cp:contentStatus/>
</cp:coreProperties>
</file>